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General'!$A$1:$K$51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<sst xmlns="http://schemas.openxmlformats.org/spreadsheetml/2006/main" count="116" uniqueCount="71">
  <si>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</si>
  <si>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</si>
  <si>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</si>
  <si>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</si>
  <si>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</si>
  <si>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</si>
  <si>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</si>
  <si>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</si>
  <si>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</si>
  <si>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</si>
  <si>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</si>
  <si>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</si>
  <si>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</si>
  <si>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</si>
  <si>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</si>
  <si>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</si>
  <si>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</si>
  <si>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</si>
  <si>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</si>
  <si>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</si>
  <si>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</si>
  <si>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</si>
  <si>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</si>
  <si>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</si>
  <si>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</si>
  <si>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</si>
  <si>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</si>
  <si>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</si>
  <si>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</si>
  <si>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</si>
  <si>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</si>
  <si>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</si>
  <si>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</si>
  <si>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</si>
  <si>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Nota 02:  Favor tomar otra de que los valores reflejados en Tarjeta de Crédito reportados por las Oficinas Provinciales y Sede Central están presentados en montos Brutos.  (Sin aplicar el descuento del 2.35% de descuento).</t>
  </si>
  <si>
    <t>Se realizaron Varios Ajustes en el Libro de la Cuenta Única del Tesorero, las cuales detallamos a continuación:</t>
  </si>
  <si>
    <t>ENCARGADO DEPARTAMENTO FINANCIERO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</si>
  <si>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</si>
  <si>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</si>
  <si>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</si>
  <si>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</si>
  <si>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</si>
  <si>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</si>
  <si>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</si>
  <si>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</si>
  <si>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</si>
  <si>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</si>
  <si>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</si>
  <si>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</si>
  <si>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f) Valor correspondiente al mes de Diciembre 2021 RD$5,800.00 (Enero $5,800.00).</t>
  </si>
  <si>
    <t>g) Corrección Nota de Crédito RD$1,100.00 (Febrero $1,100.00).</t>
  </si>
  <si>
    <t>APROBADO POR:  LIC. MANUEL FLORIAN LABOUR</t>
  </si>
  <si>
    <t>e)  Reversando Crédito Otorgado en Diciembre 2021 reflejado en Enero 2022 por RD$;35,556,090.34 (Enero $35,556,090.34)</t>
  </si>
  <si>
    <t>h) Nota de Crédito Procesos Varios RD$1,300.00 (Marzo $1,300.00)</t>
  </si>
  <si>
    <t>j)  Aviso de Crédito Sirite del mes de Febrero depositado en marzo RD$200.00 (Marzo  $200.00)</t>
  </si>
  <si>
    <t>i) Depósitos a la Cuenta por Error RD$14,072.94 (Marzo $14,072.94; ).</t>
  </si>
  <si>
    <t>k)  Crédito Recibido por error en Estado de Junio $39,831.88 (Junio$39,831.88).</t>
  </si>
  <si>
    <t>REVISADO POR:  LICDA. LUISA GUZMAN</t>
  </si>
  <si>
    <t>AUXILIAR DE TESORERIA</t>
  </si>
  <si>
    <t>EN REPRESENTACION DE LA LICDA. VILMA LUGO</t>
  </si>
  <si>
    <t>d)  Otras Transferencias Recibidas de SIRITE: RD$157,700.00, correspondiente; (Enero $13,000.00;  Marzo reflejado en Abril $50,800.00; Abril reflejado en mayo $34,400.00; Julio $30,800.00 del mes de junio; Agosto del mes de Julio $28,700.00).</t>
  </si>
  <si>
    <t>l)  Otros: Reintegro para Pagos Teléfono No. 111681 por $229,875.69</t>
  </si>
  <si>
    <t>Nota 01:  Tasa de conversión Enero - Diciembre 2022 del Banco Central e Impuestos Internos:  (Enero $57.51; Febrero $56.49; Marzo $54.81; Abril $54.95; Mayo $55.05; Junio $54.7;5ulio $54.49; Agosto $53.64; Septiembre $53.14).</t>
  </si>
  <si>
    <t>Nota :  Tasa de conversión Enero - Diciembre 2022 del Banco Central e Impuestos Internos:  (Enero $57.51; Febrero $56.49; Marzo $54.81; Abril $54.95; Mayo $55.05; Junio $54.75;  Julio $54.49; Agosto $53.64; Septiembre $53.14; Octubre $53.66.</t>
  </si>
  <si>
    <t>a) Se ajustó el valor correspondiente a Deducciones Seguro Complementario a Empleados por RD$241,866.36 (Enero $22,200.59; Febrero $22,200.59; Marzo $22,200.59; Abril $22,200.59; Mayo $25,249.74; Junio $27,273.32; Julio $27,928.32; Agosto $35,269.81; Septiembre $37,342.81)</t>
  </si>
  <si>
    <t>b)  Transferencia Recibida por Servicios Ofrecidos a los Consulados RD$51,611,555.75 (Enero $3,511,957.44; Febrero $2,290,292.73; Marzo $5,036,592.77; Abril $5,390,909.00; Mayo $6,063,416.25; Junio $12,818,500.87; Julio $5,239,330.52; Agosto $3,970,900.42; Septiembre $7,289,655.75).</t>
  </si>
  <si>
    <t xml:space="preserve">c)  Transferencias Recibidas de SIRITE Comisión por Servicios por un monto de RD$: 4,330,450.00 (Enero $304,100.00; Febrero $466,250.00; Marzo $482,600.00; Abril $435,500.00; Mayo $452,500.00; Junio $535,400.00; Julio $537,500.00; Agosto $514,200.00; Septiembre $602,400.00).  </t>
  </si>
  <si>
    <t>l)  Monto dejado de incluir en el mes de Agosto INT1662746685396 por RD$200.00</t>
  </si>
  <si>
    <t>m) Favor tomar nota que en la Cuenta Colectora están incluidos las Comisiones de los Impuestos por un monto de RD$7,655,086.86 (Enero $611,044.36; Febrero $552,777.64; Marzo $1,048,871.38;Abril $732,813.93; Mayo $970,711.50; Junio $865,243.22; Julio $908,025.27; Agosto $1,074,246.62; Septiembre $891,352.93), correspondientes a Tarjeta de Crédito 2022. respectivamente.</t>
  </si>
  <si>
    <t>Nota 01:  Los datos suministrados en el mes de Octubre están sujetos a Revisión con los Estados de Cuentas Banco de Reservas  Vs. Tesorería Nacional.</t>
  </si>
  <si>
    <t xml:space="preserve">Nota 02: Al Cierre Enero - Septiembre  2022, los Ingresos reflejan un monto de RD$92,175,969.12 (Este monto corresponde a Deducciones Seguro Complementario Empleados, Transferencias Servicios de Consulados y Proyectos Especiales, Transferencias Recibidas Servicios SIRITE, Reversiones por la Tesorería Nacional, Otros), para un  monto total de RD$358,180,904.91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</si>
</sst>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Accounting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3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4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4" fillId="0" borderId="0" xfId="0" applyFont="1" applyAlignment="1">
      <alignment wrapText="1"/>
    </xf>
    <xf numFmtId="171" fontId="75" fillId="0" borderId="0" xfId="42" applyFont="1" applyAlignment="1">
      <alignment wrapText="1"/>
    </xf>
    <xf numFmtId="171" fontId="75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4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6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7" fillId="0" borderId="12" xfId="44" applyNumberFormat="1" applyFont="1" applyFill="1" applyBorder="1" applyAlignment="1" applyProtection="1">
      <alignment/>
      <protection/>
    </xf>
    <xf numFmtId="185" fontId="77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7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6" fillId="0" borderId="0" xfId="42" applyFont="1" applyAlignment="1">
      <alignment wrapText="1"/>
    </xf>
    <xf numFmtId="171" fontId="74" fillId="0" borderId="0" xfId="42" applyFont="1" applyAlignment="1">
      <alignment wrapText="1"/>
    </xf>
    <xf numFmtId="171" fontId="74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8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80" fillId="34" borderId="26" xfId="42" applyNumberFormat="1" applyFont="1" applyFill="1" applyBorder="1" applyAlignment="1">
      <alignment horizontal="center" wrapText="1"/>
    </xf>
    <xf numFmtId="185" fontId="77" fillId="0" borderId="27" xfId="44" applyNumberFormat="1" applyFont="1" applyFill="1" applyBorder="1" applyAlignment="1" applyProtection="1">
      <alignment/>
      <protection/>
    </xf>
    <xf numFmtId="185" fontId="77" fillId="0" borderId="19" xfId="44" applyNumberFormat="1" applyFont="1" applyFill="1" applyBorder="1" applyAlignment="1" applyProtection="1">
      <alignment/>
      <protection/>
    </xf>
    <xf numFmtId="185" fontId="77" fillId="0" borderId="20" xfId="44" applyNumberFormat="1" applyFont="1" applyFill="1" applyBorder="1" applyAlignment="1" applyProtection="1">
      <alignment/>
      <protection/>
    </xf>
    <xf numFmtId="185" fontId="77" fillId="0" borderId="28" xfId="44" applyNumberFormat="1" applyFont="1" applyFill="1" applyBorder="1" applyAlignment="1" applyProtection="1">
      <alignment/>
      <protection/>
    </xf>
    <xf numFmtId="185" fontId="77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5" fillId="0" borderId="30" xfId="0" applyNumberFormat="1" applyFont="1" applyBorder="1" applyAlignment="1">
      <alignment/>
    </xf>
    <xf numFmtId="185" fontId="75" fillId="0" borderId="31" xfId="0" applyNumberFormat="1" applyFont="1" applyBorder="1" applyAlignment="1">
      <alignment/>
    </xf>
    <xf numFmtId="171" fontId="75" fillId="0" borderId="30" xfId="42" applyFont="1" applyBorder="1" applyAlignment="1">
      <alignment/>
    </xf>
    <xf numFmtId="185" fontId="80" fillId="0" borderId="32" xfId="0" applyNumberFormat="1" applyFont="1" applyBorder="1" applyAlignment="1">
      <alignment/>
    </xf>
    <xf numFmtId="185" fontId="80" fillId="0" borderId="31" xfId="0" applyNumberFormat="1" applyFont="1" applyBorder="1" applyAlignment="1">
      <alignment/>
    </xf>
    <xf numFmtId="185" fontId="77" fillId="0" borderId="33" xfId="44" applyNumberFormat="1" applyFont="1" applyFill="1" applyBorder="1" applyAlignment="1" applyProtection="1">
      <alignment/>
      <protection/>
    </xf>
    <xf numFmtId="185" fontId="77" fillId="0" borderId="22" xfId="44" applyNumberFormat="1" applyFont="1" applyFill="1" applyBorder="1" applyAlignment="1" applyProtection="1">
      <alignment/>
      <protection/>
    </xf>
    <xf numFmtId="185" fontId="77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80" fillId="0" borderId="30" xfId="0" applyNumberFormat="1" applyFont="1" applyBorder="1" applyAlignment="1">
      <alignment/>
    </xf>
    <xf numFmtId="185" fontId="80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80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81" fillId="0" borderId="32" xfId="0" applyNumberFormat="1" applyFont="1" applyBorder="1" applyAlignment="1">
      <alignment/>
    </xf>
    <xf numFmtId="185" fontId="81" fillId="0" borderId="31" xfId="0" applyNumberFormat="1" applyFont="1" applyBorder="1" applyAlignment="1">
      <alignment/>
    </xf>
    <xf numFmtId="185" fontId="82" fillId="0" borderId="32" xfId="0" applyNumberFormat="1" applyFont="1" applyBorder="1" applyAlignment="1">
      <alignment/>
    </xf>
    <xf numFmtId="0" fontId="75" fillId="0" borderId="0" xfId="0" applyFont="1" applyAlignment="1">
      <alignment horizontal="left"/>
    </xf>
    <xf numFmtId="171" fontId="75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5" fillId="0" borderId="0" xfId="0" applyNumberFormat="1" applyFont="1" applyBorder="1" applyAlignment="1">
      <alignment/>
    </xf>
    <xf numFmtId="185" fontId="27" fillId="0" borderId="0" xfId="0" applyNumberFormat="1" applyFont="1" applyAlignment="1">
      <alignment/>
    </xf>
    <xf numFmtId="0" fontId="25" fillId="34" borderId="38" xfId="0" applyFont="1" applyFill="1" applyBorder="1" applyAlignment="1">
      <alignment horizontal="center"/>
    </xf>
    <xf numFmtId="0" fontId="25" fillId="34" borderId="39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horizontal="center" wrapText="1"/>
    </xf>
    <xf numFmtId="0" fontId="25" fillId="34" borderId="41" xfId="0" applyFont="1" applyFill="1" applyBorder="1" applyAlignment="1">
      <alignment vertical="top" wrapText="1"/>
    </xf>
    <xf numFmtId="0" fontId="25" fillId="34" borderId="42" xfId="0" applyFont="1" applyFill="1" applyBorder="1" applyAlignment="1">
      <alignment horizont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wrapText="1"/>
    </xf>
    <xf numFmtId="0" fontId="25" fillId="34" borderId="38" xfId="0" applyFont="1" applyFill="1" applyBorder="1" applyAlignment="1">
      <alignment horizontal="justify"/>
    </xf>
    <xf numFmtId="0" fontId="25" fillId="34" borderId="44" xfId="0" applyFont="1" applyFill="1" applyBorder="1" applyAlignment="1">
      <alignment horizontal="justify"/>
    </xf>
    <xf numFmtId="0" fontId="27" fillId="0" borderId="11" xfId="0" applyFont="1" applyBorder="1" applyAlignment="1">
      <alignment/>
    </xf>
    <xf numFmtId="185" fontId="83" fillId="0" borderId="12" xfId="44" applyNumberFormat="1" applyFont="1" applyFill="1" applyBorder="1" applyAlignment="1" applyProtection="1">
      <alignment/>
      <protection/>
    </xf>
    <xf numFmtId="185" fontId="83" fillId="0" borderId="45" xfId="44" applyNumberFormat="1" applyFont="1" applyFill="1" applyBorder="1" applyAlignment="1" applyProtection="1">
      <alignment/>
      <protection/>
    </xf>
    <xf numFmtId="185" fontId="27" fillId="0" borderId="37" xfId="44" applyNumberFormat="1" applyFont="1" applyFill="1" applyBorder="1" applyAlignment="1" applyProtection="1">
      <alignment/>
      <protection/>
    </xf>
    <xf numFmtId="185" fontId="83" fillId="0" borderId="13" xfId="44" applyNumberFormat="1" applyFont="1" applyFill="1" applyBorder="1" applyAlignment="1" applyProtection="1">
      <alignment/>
      <protection/>
    </xf>
    <xf numFmtId="185" fontId="27" fillId="0" borderId="16" xfId="44" applyNumberFormat="1" applyFont="1" applyFill="1" applyBorder="1" applyAlignment="1" applyProtection="1">
      <alignment/>
      <protection/>
    </xf>
    <xf numFmtId="185" fontId="27" fillId="0" borderId="34" xfId="44" applyNumberFormat="1" applyFont="1" applyFill="1" applyBorder="1" applyAlignment="1" applyProtection="1">
      <alignment/>
      <protection/>
    </xf>
    <xf numFmtId="0" fontId="27" fillId="0" borderId="14" xfId="0" applyFont="1" applyBorder="1" applyAlignment="1">
      <alignment/>
    </xf>
    <xf numFmtId="185" fontId="27" fillId="0" borderId="12" xfId="44" applyNumberFormat="1" applyFont="1" applyFill="1" applyBorder="1" applyAlignment="1" applyProtection="1">
      <alignment/>
      <protection/>
    </xf>
    <xf numFmtId="185" fontId="83" fillId="0" borderId="15" xfId="44" applyNumberFormat="1" applyFont="1" applyFill="1" applyBorder="1" applyAlignment="1" applyProtection="1">
      <alignment/>
      <protection/>
    </xf>
    <xf numFmtId="185" fontId="84" fillId="0" borderId="0" xfId="0" applyNumberFormat="1" applyFont="1" applyAlignment="1">
      <alignment/>
    </xf>
    <xf numFmtId="0" fontId="27" fillId="0" borderId="46" xfId="0" applyFont="1" applyBorder="1" applyAlignment="1">
      <alignment/>
    </xf>
    <xf numFmtId="171" fontId="83" fillId="0" borderId="12" xfId="42" applyFont="1" applyFill="1" applyBorder="1" applyAlignment="1" applyProtection="1">
      <alignment/>
      <protection/>
    </xf>
    <xf numFmtId="171" fontId="83" fillId="0" borderId="15" xfId="42" applyFont="1" applyFill="1" applyBorder="1" applyAlignment="1" applyProtection="1">
      <alignment/>
      <protection/>
    </xf>
    <xf numFmtId="171" fontId="27" fillId="0" borderId="12" xfId="42" applyFont="1" applyFill="1" applyBorder="1" applyAlignment="1" applyProtection="1">
      <alignment/>
      <protection/>
    </xf>
    <xf numFmtId="171" fontId="27" fillId="0" borderId="16" xfId="42" applyFont="1" applyFill="1" applyBorder="1" applyAlignment="1" applyProtection="1">
      <alignment/>
      <protection/>
    </xf>
    <xf numFmtId="171" fontId="27" fillId="0" borderId="34" xfId="42" applyFont="1" applyFill="1" applyBorder="1" applyAlignment="1" applyProtection="1">
      <alignment/>
      <protection/>
    </xf>
    <xf numFmtId="0" fontId="27" fillId="0" borderId="47" xfId="0" applyFont="1" applyBorder="1" applyAlignment="1">
      <alignment/>
    </xf>
    <xf numFmtId="0" fontId="25" fillId="33" borderId="48" xfId="0" applyFont="1" applyFill="1" applyBorder="1" applyAlignment="1">
      <alignment horizontal="center"/>
    </xf>
    <xf numFmtId="185" fontId="85" fillId="0" borderId="49" xfId="0" applyNumberFormat="1" applyFont="1" applyBorder="1" applyAlignment="1">
      <alignment/>
    </xf>
    <xf numFmtId="171" fontId="85" fillId="0" borderId="50" xfId="42" applyFont="1" applyBorder="1" applyAlignment="1">
      <alignment/>
    </xf>
    <xf numFmtId="185" fontId="85" fillId="0" borderId="51" xfId="0" applyNumberFormat="1" applyFont="1" applyBorder="1" applyAlignment="1">
      <alignment/>
    </xf>
    <xf numFmtId="185" fontId="85" fillId="0" borderId="51" xfId="0" applyNumberFormat="1" applyFont="1" applyFill="1" applyBorder="1" applyAlignment="1">
      <alignment/>
    </xf>
    <xf numFmtId="185" fontId="85" fillId="0" borderId="52" xfId="0" applyNumberFormat="1" applyFont="1" applyBorder="1" applyAlignment="1">
      <alignment/>
    </xf>
    <xf numFmtId="0" fontId="25" fillId="33" borderId="10" xfId="0" applyFont="1" applyFill="1" applyBorder="1" applyAlignment="1">
      <alignment/>
    </xf>
    <xf numFmtId="185" fontId="27" fillId="0" borderId="0" xfId="0" applyNumberFormat="1" applyFont="1" applyBorder="1" applyAlignment="1">
      <alignment/>
    </xf>
    <xf numFmtId="43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171" fontId="27" fillId="0" borderId="0" xfId="42" applyFont="1" applyAlignment="1">
      <alignment/>
    </xf>
    <xf numFmtId="0" fontId="25" fillId="0" borderId="0" xfId="0" applyFont="1" applyAlignment="1">
      <alignment/>
    </xf>
    <xf numFmtId="185" fontId="25" fillId="0" borderId="0" xfId="0" applyNumberFormat="1" applyFont="1" applyAlignment="1">
      <alignment/>
    </xf>
    <xf numFmtId="0" fontId="85" fillId="0" borderId="0" xfId="0" applyNumberFormat="1" applyFont="1" applyAlignment="1">
      <alignment horizontal="left" vertical="top" wrapText="1"/>
    </xf>
    <xf numFmtId="0" fontId="85" fillId="0" borderId="53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171" fontId="85" fillId="0" borderId="0" xfId="42" applyFont="1" applyAlignment="1">
      <alignment wrapText="1"/>
    </xf>
    <xf numFmtId="171" fontId="84" fillId="0" borderId="0" xfId="42" applyFont="1" applyAlignment="1">
      <alignment wrapText="1"/>
    </xf>
    <xf numFmtId="0" fontId="84" fillId="0" borderId="0" xfId="0" applyFont="1" applyAlignment="1">
      <alignment wrapText="1"/>
    </xf>
    <xf numFmtId="0" fontId="25" fillId="0" borderId="0" xfId="0" applyFont="1" applyAlignment="1">
      <alignment horizontal="justify"/>
    </xf>
    <xf numFmtId="171" fontId="84" fillId="0" borderId="0" xfId="42" applyFont="1" applyAlignment="1">
      <alignment/>
    </xf>
    <xf numFmtId="171" fontId="84" fillId="0" borderId="0" xfId="42" applyFont="1" applyAlignment="1">
      <alignment horizontal="left" wrapText="1"/>
    </xf>
    <xf numFmtId="0" fontId="84" fillId="0" borderId="0" xfId="0" applyFont="1" applyAlignment="1">
      <alignment horizontal="left" wrapText="1"/>
    </xf>
    <xf numFmtId="171" fontId="84" fillId="0" borderId="0" xfId="0" applyNumberFormat="1" applyFont="1" applyAlignment="1">
      <alignment horizontal="left" wrapText="1"/>
    </xf>
    <xf numFmtId="171" fontId="25" fillId="0" borderId="0" xfId="42" applyFont="1" applyAlignment="1">
      <alignment horizontal="justify"/>
    </xf>
    <xf numFmtId="171" fontId="27" fillId="0" borderId="0" xfId="42" applyFont="1" applyAlignment="1">
      <alignment horizontal="left" wrapText="1"/>
    </xf>
    <xf numFmtId="0" fontId="27" fillId="0" borderId="0" xfId="0" applyFont="1" applyAlignment="1">
      <alignment horizontal="left" wrapText="1"/>
    </xf>
    <xf numFmtId="171" fontId="86" fillId="0" borderId="0" xfId="42" applyFont="1" applyAlignment="1">
      <alignment horizontal="justify"/>
    </xf>
    <xf numFmtId="171" fontId="27" fillId="0" borderId="0" xfId="42" applyFont="1" applyAlignment="1">
      <alignment wrapText="1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5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5" fillId="0" borderId="0" xfId="0" applyFont="1" applyAlignment="1">
      <alignment horizontal="left" wrapText="1"/>
    </xf>
    <xf numFmtId="185" fontId="29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30" fillId="0" borderId="0" xfId="0" applyNumberFormat="1" applyFont="1" applyAlignment="1">
      <alignment/>
    </xf>
    <xf numFmtId="185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84" fillId="0" borderId="0" xfId="0" applyFont="1" applyFill="1" applyAlignment="1">
      <alignment horizontal="left" vertical="top" wrapText="1"/>
    </xf>
    <xf numFmtId="0" fontId="25" fillId="34" borderId="54" xfId="0" applyFont="1" applyFill="1" applyBorder="1" applyAlignment="1">
      <alignment horizontal="center"/>
    </xf>
    <xf numFmtId="0" fontId="25" fillId="34" borderId="42" xfId="0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0" borderId="0" xfId="0" applyFont="1" applyAlignment="1">
      <alignment horizontal="left" wrapText="1"/>
    </xf>
    <xf numFmtId="0" fontId="25" fillId="34" borderId="40" xfId="0" applyFont="1" applyFill="1" applyBorder="1" applyAlignment="1">
      <alignment horizontal="center" vertical="top"/>
    </xf>
    <xf numFmtId="0" fontId="25" fillId="34" borderId="53" xfId="0" applyFont="1" applyFill="1" applyBorder="1" applyAlignment="1">
      <alignment horizontal="center" vertical="top"/>
    </xf>
    <xf numFmtId="0" fontId="25" fillId="34" borderId="44" xfId="0" applyFont="1" applyFill="1" applyBorder="1" applyAlignment="1">
      <alignment horizontal="center" vertical="top"/>
    </xf>
    <xf numFmtId="0" fontId="25" fillId="34" borderId="39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87" fillId="0" borderId="0" xfId="0" applyFont="1" applyBorder="1" applyAlignment="1">
      <alignment horizontal="left" wrapText="1"/>
    </xf>
    <xf numFmtId="185" fontId="28" fillId="0" borderId="53" xfId="0" applyNumberFormat="1" applyFont="1" applyBorder="1" applyAlignment="1">
      <alignment horizontal="center"/>
    </xf>
    <xf numFmtId="0" fontId="85" fillId="0" borderId="0" xfId="0" applyNumberFormat="1" applyFont="1" applyAlignment="1">
      <alignment horizontal="left" vertical="top" wrapText="1"/>
    </xf>
    <xf numFmtId="0" fontId="85" fillId="0" borderId="0" xfId="0" applyNumberFormat="1" applyFont="1" applyFill="1" applyAlignment="1">
      <alignment horizontal="left" vertical="top" wrapText="1"/>
    </xf>
    <xf numFmtId="185" fontId="28" fillId="0" borderId="55" xfId="0" applyNumberFormat="1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85" fillId="0" borderId="0" xfId="0" applyFont="1" applyFill="1" applyBorder="1" applyAlignment="1">
      <alignment horizontal="left" wrapText="1"/>
    </xf>
    <xf numFmtId="0" fontId="25" fillId="34" borderId="39" xfId="0" applyFont="1" applyFill="1" applyBorder="1" applyAlignment="1">
      <alignment horizontal="center" vertical="top"/>
    </xf>
    <xf numFmtId="0" fontId="25" fillId="34" borderId="55" xfId="0" applyFont="1" applyFill="1" applyBorder="1" applyAlignment="1">
      <alignment horizontal="center" vertical="top"/>
    </xf>
    <xf numFmtId="0" fontId="85" fillId="35" borderId="0" xfId="0" applyFont="1" applyFill="1" applyAlignment="1">
      <alignment horizontal="left" vertical="top" wrapText="1"/>
    </xf>
    <xf numFmtId="0" fontId="84" fillId="0" borderId="0" xfId="0" applyNumberFormat="1" applyFont="1" applyAlignment="1">
      <alignment horizontal="left" vertical="top" wrapText="1"/>
    </xf>
    <xf numFmtId="171" fontId="84" fillId="0" borderId="0" xfId="42" applyFont="1" applyAlignment="1">
      <alignment horizontal="left" wrapText="1"/>
    </xf>
    <xf numFmtId="0" fontId="25" fillId="0" borderId="0" xfId="0" applyNumberFormat="1" applyFont="1" applyAlignment="1">
      <alignment horizontal="left" vertical="top" wrapText="1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85" fillId="0" borderId="0" xfId="0" applyFont="1" applyFill="1" applyAlignment="1">
      <alignment horizontal="left" vertical="top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80" fillId="34" borderId="17" xfId="0" applyFont="1" applyFill="1" applyBorder="1" applyAlignment="1">
      <alignment horizontal="center" wrapText="1"/>
    </xf>
    <xf numFmtId="0" fontId="80" fillId="34" borderId="58" xfId="0" applyFont="1" applyFill="1" applyBorder="1" applyAlignment="1">
      <alignment horizontal="center" wrapText="1"/>
    </xf>
    <xf numFmtId="0" fontId="80" fillId="34" borderId="44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vertical="top"/>
    </xf>
    <xf numFmtId="0" fontId="5" fillId="34" borderId="53" xfId="0" applyFont="1" applyFill="1" applyBorder="1" applyAlignment="1">
      <alignment horizontal="center" vertical="top"/>
    </xf>
    <xf numFmtId="0" fontId="5" fillId="34" borderId="59" xfId="0" applyFont="1" applyFill="1" applyBorder="1" applyAlignment="1">
      <alignment horizontal="center" vertical="top"/>
    </xf>
    <xf numFmtId="0" fontId="11" fillId="34" borderId="56" xfId="0" applyFont="1" applyFill="1" applyBorder="1" applyAlignment="1">
      <alignment horizontal="center"/>
    </xf>
    <xf numFmtId="0" fontId="11" fillId="34" borderId="57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6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185" fontId="22" fillId="0" borderId="55" xfId="0" applyNumberFormat="1" applyFont="1" applyBorder="1" applyAlignment="1">
      <alignment horizontal="center"/>
    </xf>
    <xf numFmtId="185" fontId="22" fillId="0" borderId="53" xfId="0" applyNumberFormat="1" applyFont="1" applyBorder="1" applyAlignment="1">
      <alignment horizontal="center"/>
    </xf>
    <xf numFmtId="0" fontId="79" fillId="0" borderId="53" xfId="0" applyNumberFormat="1" applyFont="1" applyFill="1" applyBorder="1" applyAlignment="1">
      <alignment horizontal="center" wrapText="1"/>
    </xf>
    <xf numFmtId="0" fontId="75" fillId="0" borderId="0" xfId="0" applyNumberFormat="1" applyFont="1" applyFill="1" applyAlignment="1">
      <alignment horizontal="left" vertical="center" wrapText="1"/>
    </xf>
    <xf numFmtId="0" fontId="5" fillId="34" borderId="39" xfId="0" applyFont="1" applyFill="1" applyBorder="1" applyAlignment="1">
      <alignment horizontal="center"/>
    </xf>
    <xf numFmtId="0" fontId="5" fillId="34" borderId="5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 wrapText="1"/>
    </xf>
    <xf numFmtId="0" fontId="5" fillId="34" borderId="53" xfId="0" applyFont="1" applyFill="1" applyBorder="1" applyAlignment="1">
      <alignment horizontal="center" wrapText="1"/>
    </xf>
    <xf numFmtId="0" fontId="5" fillId="34" borderId="44" xfId="0" applyFont="1" applyFill="1" applyBorder="1" applyAlignment="1">
      <alignment horizontal="center" wrapText="1"/>
    </xf>
    <xf numFmtId="0" fontId="80" fillId="34" borderId="62" xfId="0" applyFont="1" applyFill="1" applyBorder="1" applyAlignment="1">
      <alignment horizontal="center" wrapText="1"/>
    </xf>
    <xf numFmtId="0" fontId="80" fillId="34" borderId="21" xfId="0" applyFont="1" applyFill="1" applyBorder="1" applyAlignment="1">
      <alignment horizontal="center" wrapText="1"/>
    </xf>
    <xf numFmtId="0" fontId="80" fillId="34" borderId="63" xfId="0" applyFont="1" applyFill="1" applyBorder="1" applyAlignment="1">
      <alignment horizontal="center" wrapText="1"/>
    </xf>
    <xf numFmtId="0" fontId="75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219075</xdr:rowOff>
    </xdr:from>
    <xdr:to>
      <xdr:col>4</xdr:col>
      <xdr:colOff>171450</xdr:colOff>
      <xdr:row>5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19075"/>
          <a:ext cx="14382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70" zoomScalePageLayoutView="0" workbookViewId="0" topLeftCell="A12">
      <selection activeCell="B18" sqref="B18:K18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1:11" ht="24.75" customHeight="1">
      <c r="A1" s="206" t="s">
        <v>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.75" customHeight="1">
      <c r="A2" s="206" t="s">
        <v>41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4.75" customHeight="1">
      <c r="A3" s="206" t="s">
        <v>39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9" ht="24.75" customHeight="1">
      <c r="A4" s="206" t="s">
        <v>40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129"/>
      <c r="M4" s="129"/>
      <c r="N4" s="129"/>
      <c r="O4" s="129"/>
      <c r="P4" s="129"/>
      <c r="Q4" s="129"/>
      <c r="R4" s="129"/>
      <c r="S4" s="129"/>
    </row>
    <row r="5" spans="1:11" ht="24.75" customHeight="1">
      <c r="A5" s="206" t="s">
        <v>42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24.75" customHeight="1" thickBot="1">
      <c r="A6" s="206" t="s">
        <v>12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4.75" customHeight="1" thickBot="1">
      <c r="A7" s="209" t="s">
        <v>1</v>
      </c>
      <c r="B7" s="233" t="s">
        <v>21</v>
      </c>
      <c r="C7" s="234"/>
      <c r="D7" s="234"/>
      <c r="E7" s="234"/>
      <c r="F7" s="234"/>
      <c r="G7" s="234"/>
      <c r="H7" s="234"/>
      <c r="I7" s="234"/>
      <c r="J7" s="235"/>
      <c r="K7" s="209" t="s">
        <v>15</v>
      </c>
    </row>
    <row r="8" spans="1:11" ht="24.75" customHeight="1">
      <c r="A8" s="210"/>
      <c r="B8" s="132" t="s">
        <v>18</v>
      </c>
      <c r="C8" s="227" t="s">
        <v>30</v>
      </c>
      <c r="D8" s="228"/>
      <c r="E8" s="228"/>
      <c r="F8" s="228"/>
      <c r="G8" s="216" t="s">
        <v>38</v>
      </c>
      <c r="H8" s="217"/>
      <c r="I8" s="216" t="s">
        <v>25</v>
      </c>
      <c r="J8" s="217"/>
      <c r="K8" s="210"/>
    </row>
    <row r="9" spans="1:11" ht="24.75" customHeight="1" thickBot="1">
      <c r="A9" s="210"/>
      <c r="B9" s="133" t="s">
        <v>20</v>
      </c>
      <c r="C9" s="213" t="s">
        <v>19</v>
      </c>
      <c r="D9" s="214"/>
      <c r="E9" s="214"/>
      <c r="F9" s="215"/>
      <c r="G9" s="218"/>
      <c r="H9" s="219"/>
      <c r="I9" s="218"/>
      <c r="J9" s="219"/>
      <c r="K9" s="210"/>
    </row>
    <row r="10" spans="1:11" ht="45" customHeight="1" thickBot="1">
      <c r="A10" s="211"/>
      <c r="B10" s="134" t="s">
        <v>28</v>
      </c>
      <c r="C10" s="134" t="s">
        <v>31</v>
      </c>
      <c r="D10" s="135"/>
      <c r="E10" s="136" t="s">
        <v>29</v>
      </c>
      <c r="F10" s="137" t="s">
        <v>32</v>
      </c>
      <c r="G10" s="138" t="s">
        <v>37</v>
      </c>
      <c r="H10" s="139" t="s">
        <v>14</v>
      </c>
      <c r="I10" s="131" t="s">
        <v>26</v>
      </c>
      <c r="J10" s="140" t="s">
        <v>27</v>
      </c>
      <c r="K10" s="211"/>
    </row>
    <row r="11" spans="1:11" ht="24.75" customHeight="1">
      <c r="A11" s="141" t="s">
        <v>2</v>
      </c>
      <c r="B11" s="142">
        <v>54916700</v>
      </c>
      <c r="C11" s="143">
        <v>19089385</v>
      </c>
      <c r="D11" s="143"/>
      <c r="E11" s="143">
        <v>2973867.44</v>
      </c>
      <c r="F11" s="144">
        <f aca="true" t="shared" si="0" ref="F11:F22">C11+E11</f>
        <v>22063252.44</v>
      </c>
      <c r="G11" s="145">
        <v>171467.04</v>
      </c>
      <c r="H11" s="146">
        <f>G11*57.51</f>
        <v>9861069.4704</v>
      </c>
      <c r="I11" s="146">
        <v>94251.92</v>
      </c>
      <c r="J11" s="144">
        <f>I11*57.51</f>
        <v>5420427.919199999</v>
      </c>
      <c r="K11" s="147">
        <f aca="true" t="shared" si="1" ref="K11:K16">B11+F11+H11+J11</f>
        <v>92261449.8296</v>
      </c>
    </row>
    <row r="12" spans="1:12" ht="24.75" customHeight="1">
      <c r="A12" s="148" t="s">
        <v>4</v>
      </c>
      <c r="B12" s="142">
        <v>58543000</v>
      </c>
      <c r="C12" s="142">
        <v>20768450</v>
      </c>
      <c r="D12" s="142"/>
      <c r="E12" s="142">
        <v>3307864.23</v>
      </c>
      <c r="F12" s="149">
        <f t="shared" si="0"/>
        <v>24076314.23</v>
      </c>
      <c r="G12" s="150">
        <v>130549.43</v>
      </c>
      <c r="H12" s="149">
        <f>G12*56.49</f>
        <v>7374737.3007</v>
      </c>
      <c r="I12" s="146">
        <v>89923.98</v>
      </c>
      <c r="J12" s="149">
        <f>I12*56.49</f>
        <v>5079805.6302</v>
      </c>
      <c r="K12" s="147">
        <f t="shared" si="1"/>
        <v>95073857.1609</v>
      </c>
      <c r="L12" s="151"/>
    </row>
    <row r="13" spans="1:11" ht="24.75" customHeight="1">
      <c r="A13" s="148" t="s">
        <v>3</v>
      </c>
      <c r="B13" s="142">
        <v>85235250</v>
      </c>
      <c r="C13" s="142">
        <v>29200322.94</v>
      </c>
      <c r="D13" s="142"/>
      <c r="E13" s="142">
        <v>5587184.51</v>
      </c>
      <c r="F13" s="149">
        <f t="shared" si="0"/>
        <v>34787507.45</v>
      </c>
      <c r="G13" s="150">
        <v>170489.96</v>
      </c>
      <c r="H13" s="149">
        <f>G13*54.81</f>
        <v>9344554.7076</v>
      </c>
      <c r="I13" s="146">
        <v>97582.84</v>
      </c>
      <c r="J13" s="146">
        <f>I13*54.81</f>
        <v>5348515.4604</v>
      </c>
      <c r="K13" s="147">
        <f t="shared" si="1"/>
        <v>134715827.618</v>
      </c>
    </row>
    <row r="14" spans="1:11" ht="24.75" customHeight="1">
      <c r="A14" s="148" t="s">
        <v>5</v>
      </c>
      <c r="B14" s="142">
        <v>65771450</v>
      </c>
      <c r="C14" s="142">
        <v>23180300</v>
      </c>
      <c r="D14" s="142"/>
      <c r="E14" s="142">
        <v>4375210.49</v>
      </c>
      <c r="F14" s="142">
        <f>C14+E14</f>
        <v>27555510.490000002</v>
      </c>
      <c r="G14" s="150">
        <v>209706.57</v>
      </c>
      <c r="H14" s="149">
        <f>G14*54.95</f>
        <v>11523376.0215</v>
      </c>
      <c r="I14" s="146">
        <v>167379.48</v>
      </c>
      <c r="J14" s="146">
        <f>I14*54.95</f>
        <v>9197502.426</v>
      </c>
      <c r="K14" s="147">
        <f t="shared" si="1"/>
        <v>114047838.93750001</v>
      </c>
    </row>
    <row r="15" spans="1:11" ht="24.75" customHeight="1">
      <c r="A15" s="148" t="s">
        <v>6</v>
      </c>
      <c r="B15" s="142">
        <v>76560750</v>
      </c>
      <c r="C15" s="142">
        <v>25863120</v>
      </c>
      <c r="D15" s="142"/>
      <c r="E15" s="142">
        <v>4958278.29</v>
      </c>
      <c r="F15" s="142">
        <f t="shared" si="0"/>
        <v>30821398.29</v>
      </c>
      <c r="G15" s="150">
        <v>231520.2</v>
      </c>
      <c r="H15" s="149">
        <f>G15*55.05</f>
        <v>12745187.01</v>
      </c>
      <c r="I15" s="146">
        <v>76791.92</v>
      </c>
      <c r="J15" s="146">
        <f>I15*55.05</f>
        <v>4227395.1959999995</v>
      </c>
      <c r="K15" s="147">
        <f t="shared" si="1"/>
        <v>124354730.49599999</v>
      </c>
    </row>
    <row r="16" spans="1:11" ht="24.75" customHeight="1">
      <c r="A16" s="148" t="s">
        <v>7</v>
      </c>
      <c r="B16" s="142">
        <v>78929800</v>
      </c>
      <c r="C16" s="142">
        <v>25442050</v>
      </c>
      <c r="D16" s="142"/>
      <c r="E16" s="142">
        <v>5543212.37</v>
      </c>
      <c r="F16" s="142">
        <f t="shared" si="0"/>
        <v>30985262.37</v>
      </c>
      <c r="G16" s="150">
        <v>317792.72</v>
      </c>
      <c r="H16" s="149">
        <f>G16*54.75</f>
        <v>17399151.419999998</v>
      </c>
      <c r="I16" s="146">
        <v>143580.4</v>
      </c>
      <c r="J16" s="146">
        <f>I16*54.75</f>
        <v>7861026.899999999</v>
      </c>
      <c r="K16" s="147">
        <f t="shared" si="1"/>
        <v>135175240.69</v>
      </c>
    </row>
    <row r="17" spans="1:11" ht="24.75" customHeight="1">
      <c r="A17" s="148" t="s">
        <v>8</v>
      </c>
      <c r="B17" s="142">
        <v>74801100</v>
      </c>
      <c r="C17" s="142">
        <v>25011300</v>
      </c>
      <c r="D17" s="142"/>
      <c r="E17" s="142">
        <v>5733486.27</v>
      </c>
      <c r="F17" s="142">
        <f t="shared" si="0"/>
        <v>30744786.27</v>
      </c>
      <c r="G17" s="150">
        <v>190315.12</v>
      </c>
      <c r="H17" s="149">
        <f>G17*54.49</f>
        <v>10370270.8888</v>
      </c>
      <c r="I17" s="146">
        <v>93083.78</v>
      </c>
      <c r="J17" s="146">
        <f>I17*54.49</f>
        <v>5072135.1722</v>
      </c>
      <c r="K17" s="147">
        <f>+B17+F17+H17+J17</f>
        <v>120988292.33099999</v>
      </c>
    </row>
    <row r="18" spans="1:11" ht="24.75" customHeight="1">
      <c r="A18" s="152" t="s">
        <v>24</v>
      </c>
      <c r="B18" s="142"/>
      <c r="C18" s="142"/>
      <c r="D18" s="142"/>
      <c r="E18" s="142"/>
      <c r="F18" s="142"/>
      <c r="G18" s="150"/>
      <c r="H18" s="149"/>
      <c r="I18" s="146"/>
      <c r="J18" s="146"/>
      <c r="K18" s="147"/>
    </row>
    <row r="19" spans="1:11" ht="24.75" customHeight="1">
      <c r="A19" s="152" t="s">
        <v>9</v>
      </c>
      <c r="B19" s="142"/>
      <c r="C19" s="142"/>
      <c r="D19" s="142"/>
      <c r="E19" s="142"/>
      <c r="F19" s="142"/>
      <c r="G19" s="150"/>
      <c r="H19" s="149"/>
      <c r="I19" s="146"/>
      <c r="J19" s="146"/>
      <c r="K19" s="147"/>
    </row>
    <row r="20" spans="1:11" ht="24.75" customHeight="1">
      <c r="A20" s="152" t="s">
        <v>17</v>
      </c>
      <c r="B20" s="153"/>
      <c r="C20" s="153"/>
      <c r="D20" s="153"/>
      <c r="E20" s="153"/>
      <c r="F20" s="153"/>
      <c r="G20" s="154"/>
      <c r="H20" s="155"/>
      <c r="I20" s="156"/>
      <c r="J20" s="156"/>
      <c r="K20" s="157"/>
    </row>
    <row r="21" spans="1:11" ht="24.75" customHeight="1">
      <c r="A21" s="152" t="s">
        <v>10</v>
      </c>
      <c r="B21" s="142"/>
      <c r="C21" s="142"/>
      <c r="D21" s="142"/>
      <c r="E21" s="142"/>
      <c r="F21" s="142">
        <f t="shared" si="0"/>
        <v>0</v>
      </c>
      <c r="G21" s="150"/>
      <c r="H21" s="149">
        <f>G21*56.46</f>
        <v>0</v>
      </c>
      <c r="I21" s="146"/>
      <c r="J21" s="146">
        <f>I21*53.66</f>
        <v>0</v>
      </c>
      <c r="K21" s="147">
        <f>B21+F21+H21+J21</f>
        <v>0</v>
      </c>
    </row>
    <row r="22" spans="1:11" ht="24.75" customHeight="1" thickBot="1">
      <c r="A22" s="158" t="s">
        <v>11</v>
      </c>
      <c r="B22" s="142"/>
      <c r="C22" s="142"/>
      <c r="D22" s="142"/>
      <c r="E22" s="142"/>
      <c r="F22" s="142">
        <f t="shared" si="0"/>
        <v>0</v>
      </c>
      <c r="G22" s="150"/>
      <c r="H22" s="149">
        <f>G22*56.78</f>
        <v>0</v>
      </c>
      <c r="I22" s="146"/>
      <c r="J22" s="146">
        <f>I22*56.78</f>
        <v>0</v>
      </c>
      <c r="K22" s="147">
        <f>B22+F22+H22+J22</f>
        <v>0</v>
      </c>
    </row>
    <row r="23" spans="1:11" ht="24.75" customHeight="1" thickBot="1" thickTop="1">
      <c r="A23" s="159" t="s">
        <v>0</v>
      </c>
      <c r="B23" s="160">
        <f aca="true" t="shared" si="2" ref="B23:K23">SUM(B11:B22)</f>
        <v>494758050</v>
      </c>
      <c r="C23" s="160">
        <f>SUM(C11:C22)</f>
        <v>168554927.94</v>
      </c>
      <c r="D23" s="160">
        <f t="shared" si="2"/>
        <v>0</v>
      </c>
      <c r="E23" s="160">
        <f>SUM(E11:E22)</f>
        <v>32479103.6</v>
      </c>
      <c r="F23" s="160">
        <f>SUM(F11:F22)</f>
        <v>201034031.54000002</v>
      </c>
      <c r="G23" s="161">
        <f t="shared" si="2"/>
        <v>1421841.04</v>
      </c>
      <c r="H23" s="162">
        <f t="shared" si="2"/>
        <v>78618346.81899999</v>
      </c>
      <c r="I23" s="163">
        <f t="shared" si="2"/>
        <v>762594.3200000001</v>
      </c>
      <c r="J23" s="162">
        <f t="shared" si="2"/>
        <v>42206808.704</v>
      </c>
      <c r="K23" s="164">
        <f t="shared" si="2"/>
        <v>816617237.0630001</v>
      </c>
    </row>
    <row r="24" spans="1:11" ht="24.75" customHeight="1" thickTop="1">
      <c r="A24" s="165"/>
      <c r="B24" s="166"/>
      <c r="C24" s="166"/>
      <c r="D24" s="166"/>
      <c r="E24" s="166"/>
      <c r="F24" s="166"/>
      <c r="G24" s="166"/>
      <c r="H24" s="166"/>
      <c r="I24" s="166"/>
      <c r="J24" s="166"/>
      <c r="K24" s="166"/>
    </row>
    <row r="25" spans="1:11" ht="52.5" customHeight="1">
      <c r="A25" s="212" t="s">
        <v>63</v>
      </c>
      <c r="B25" s="212"/>
      <c r="C25" s="212"/>
      <c r="D25" s="212"/>
      <c r="E25" s="212"/>
      <c r="F25" s="212"/>
      <c r="G25" s="212"/>
      <c r="H25" s="212"/>
      <c r="I25" s="212"/>
      <c r="J25" s="212"/>
      <c r="K25" s="167"/>
    </row>
    <row r="26" spans="1:11" ht="45.75" customHeight="1">
      <c r="A26" s="226" t="s">
        <v>34</v>
      </c>
      <c r="B26" s="226"/>
      <c r="C26" s="226"/>
      <c r="D26" s="226"/>
      <c r="E26" s="226"/>
      <c r="F26" s="226"/>
      <c r="G26" s="226"/>
      <c r="H26" s="226"/>
      <c r="I26" s="226"/>
      <c r="J26" s="226"/>
      <c r="K26" s="167"/>
    </row>
    <row r="27" spans="1:11" ht="24.75" customHeight="1">
      <c r="A27" s="168"/>
      <c r="B27" s="168"/>
      <c r="C27" s="168"/>
      <c r="D27" s="169"/>
      <c r="E27" s="169"/>
      <c r="F27" s="170"/>
      <c r="G27" s="172"/>
      <c r="H27" s="167"/>
      <c r="I27" s="171"/>
      <c r="J27" s="171"/>
      <c r="K27" s="171"/>
    </row>
    <row r="28" spans="1:11" ht="24.75" customHeight="1">
      <c r="A28" s="220" t="s">
        <v>35</v>
      </c>
      <c r="B28" s="220"/>
      <c r="C28" s="220"/>
      <c r="D28" s="220"/>
      <c r="E28" s="220"/>
      <c r="F28" s="220"/>
      <c r="G28" s="220"/>
      <c r="H28" s="220"/>
      <c r="I28" s="220"/>
      <c r="J28" s="220"/>
      <c r="K28" s="171"/>
    </row>
    <row r="29" spans="1:11" ht="54" customHeight="1">
      <c r="A29" s="232" t="s">
        <v>64</v>
      </c>
      <c r="B29" s="232"/>
      <c r="C29" s="232"/>
      <c r="D29" s="232"/>
      <c r="E29" s="232"/>
      <c r="F29" s="232"/>
      <c r="G29" s="232"/>
      <c r="H29" s="232"/>
      <c r="I29" s="232"/>
      <c r="J29" s="232"/>
      <c r="K29" s="171"/>
    </row>
    <row r="30" spans="1:11" ht="47.25" customHeight="1">
      <c r="A30" s="223" t="s">
        <v>65</v>
      </c>
      <c r="B30" s="223"/>
      <c r="C30" s="223"/>
      <c r="D30" s="223"/>
      <c r="E30" s="223"/>
      <c r="F30" s="223"/>
      <c r="G30" s="223"/>
      <c r="H30" s="223"/>
      <c r="I30" s="223"/>
      <c r="J30" s="223"/>
      <c r="K30" s="171"/>
    </row>
    <row r="31" spans="1:11" ht="63" customHeight="1">
      <c r="A31" s="222" t="s">
        <v>66</v>
      </c>
      <c r="B31" s="222"/>
      <c r="C31" s="222"/>
      <c r="D31" s="222"/>
      <c r="E31" s="222"/>
      <c r="F31" s="222"/>
      <c r="G31" s="222"/>
      <c r="H31" s="222"/>
      <c r="I31" s="222"/>
      <c r="J31" s="222"/>
      <c r="K31" s="171"/>
    </row>
    <row r="32" spans="1:11" ht="52.5" customHeight="1">
      <c r="A32" s="222" t="s">
        <v>60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167"/>
    </row>
    <row r="33" spans="1:11" ht="24.75" customHeight="1">
      <c r="A33" s="222" t="s">
        <v>52</v>
      </c>
      <c r="B33" s="222"/>
      <c r="C33" s="222"/>
      <c r="D33" s="222"/>
      <c r="E33" s="222"/>
      <c r="F33" s="222"/>
      <c r="G33" s="222"/>
      <c r="H33" s="222"/>
      <c r="I33" s="222"/>
      <c r="J33" s="173"/>
      <c r="K33" s="171"/>
    </row>
    <row r="34" spans="1:11" ht="24.75" customHeight="1">
      <c r="A34" s="222" t="s">
        <v>49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171"/>
    </row>
    <row r="35" spans="1:11" ht="49.5" customHeight="1">
      <c r="A35" s="222" t="s">
        <v>50</v>
      </c>
      <c r="B35" s="222"/>
      <c r="C35" s="222"/>
      <c r="D35" s="173"/>
      <c r="E35" s="173"/>
      <c r="F35" s="173"/>
      <c r="G35" s="173"/>
      <c r="H35" s="173"/>
      <c r="I35" s="173"/>
      <c r="J35" s="173"/>
      <c r="K35" s="171"/>
    </row>
    <row r="36" spans="1:11" ht="24.75" customHeight="1">
      <c r="A36" s="222" t="s">
        <v>53</v>
      </c>
      <c r="B36" s="222"/>
      <c r="C36" s="222"/>
      <c r="D36" s="222"/>
      <c r="E36" s="222"/>
      <c r="F36" s="222"/>
      <c r="G36" s="222"/>
      <c r="H36" s="222"/>
      <c r="I36" s="173"/>
      <c r="J36" s="173"/>
      <c r="K36" s="171"/>
    </row>
    <row r="37" spans="1:11" ht="24.75" customHeight="1">
      <c r="A37" s="230" t="s">
        <v>55</v>
      </c>
      <c r="B37" s="230"/>
      <c r="C37" s="230"/>
      <c r="D37" s="230"/>
      <c r="E37" s="230"/>
      <c r="F37" s="230"/>
      <c r="G37" s="230"/>
      <c r="H37" s="230"/>
      <c r="I37" s="173"/>
      <c r="J37" s="173"/>
      <c r="K37" s="171"/>
    </row>
    <row r="38" spans="1:11" ht="33.75" customHeight="1">
      <c r="A38" s="222" t="s">
        <v>54</v>
      </c>
      <c r="B38" s="222"/>
      <c r="C38" s="222"/>
      <c r="D38" s="222"/>
      <c r="E38" s="222"/>
      <c r="F38" s="222"/>
      <c r="G38" s="173"/>
      <c r="H38" s="173"/>
      <c r="I38" s="173"/>
      <c r="J38" s="173"/>
      <c r="K38" s="171"/>
    </row>
    <row r="39" spans="1:11" ht="24.75" customHeight="1">
      <c r="A39" s="222" t="s">
        <v>56</v>
      </c>
      <c r="B39" s="222"/>
      <c r="C39" s="222"/>
      <c r="D39" s="222"/>
      <c r="E39" s="222"/>
      <c r="F39" s="222"/>
      <c r="G39" s="173"/>
      <c r="H39" s="173"/>
      <c r="I39" s="173"/>
      <c r="J39" s="173"/>
      <c r="K39" s="171"/>
    </row>
    <row r="40" spans="1:11" ht="24.75" customHeight="1">
      <c r="A40" s="222" t="s">
        <v>67</v>
      </c>
      <c r="B40" s="222"/>
      <c r="C40" s="222"/>
      <c r="D40" s="222"/>
      <c r="E40" s="222"/>
      <c r="F40" s="222"/>
      <c r="G40" s="173"/>
      <c r="H40" s="173"/>
      <c r="I40" s="173"/>
      <c r="J40" s="173"/>
      <c r="K40" s="171"/>
    </row>
    <row r="41" spans="1:11" ht="24.75" customHeight="1">
      <c r="A41" s="222" t="s">
        <v>61</v>
      </c>
      <c r="B41" s="222"/>
      <c r="C41" s="222"/>
      <c r="D41" s="222"/>
      <c r="E41" s="222"/>
      <c r="F41" s="173"/>
      <c r="G41" s="173"/>
      <c r="H41" s="173"/>
      <c r="I41" s="173"/>
      <c r="J41" s="173"/>
      <c r="K41" s="171"/>
    </row>
    <row r="42" spans="1:11" ht="64.5" customHeight="1">
      <c r="A42" s="229" t="s">
        <v>68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171"/>
    </row>
    <row r="43" spans="1:11" ht="24.75" customHeight="1">
      <c r="A43" s="236" t="s">
        <v>69</v>
      </c>
      <c r="B43" s="236"/>
      <c r="C43" s="236"/>
      <c r="D43" s="236"/>
      <c r="E43" s="236"/>
      <c r="F43" s="236"/>
      <c r="G43" s="236"/>
      <c r="H43" s="236"/>
      <c r="I43" s="236"/>
      <c r="J43" s="236"/>
      <c r="K43" s="171"/>
    </row>
    <row r="44" spans="1:11" ht="57" customHeight="1">
      <c r="A44" s="208" t="s">
        <v>70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71"/>
    </row>
    <row r="45" spans="1:11" ht="24.75" customHeight="1" thickBot="1">
      <c r="A45" s="174"/>
      <c r="B45" s="174"/>
      <c r="C45" s="175"/>
      <c r="D45" s="175"/>
      <c r="E45" s="176" t="s">
        <v>57</v>
      </c>
      <c r="F45" s="176"/>
      <c r="G45" s="176"/>
      <c r="H45" s="177"/>
      <c r="I45" s="221" t="s">
        <v>51</v>
      </c>
      <c r="J45" s="221"/>
      <c r="K45" s="221"/>
    </row>
    <row r="46" spans="1:11" ht="24.75" customHeight="1">
      <c r="A46" s="225" t="s">
        <v>23</v>
      </c>
      <c r="B46" s="225"/>
      <c r="C46" s="169"/>
      <c r="D46" s="169"/>
      <c r="E46" s="225" t="s">
        <v>58</v>
      </c>
      <c r="F46" s="225"/>
      <c r="G46" s="225"/>
      <c r="H46" s="171"/>
      <c r="I46" s="224" t="s">
        <v>36</v>
      </c>
      <c r="J46" s="224"/>
      <c r="K46" s="224"/>
    </row>
    <row r="47" spans="1:11" ht="24.75" customHeight="1">
      <c r="A47" s="178"/>
      <c r="B47" s="179"/>
      <c r="C47" s="179"/>
      <c r="D47" s="169"/>
      <c r="E47" s="207" t="s">
        <v>59</v>
      </c>
      <c r="F47" s="207"/>
      <c r="G47" s="207"/>
      <c r="H47" s="180"/>
      <c r="I47" s="180"/>
      <c r="J47" s="180"/>
      <c r="K47" s="180"/>
    </row>
    <row r="48" spans="1:11" ht="24.75" customHeight="1">
      <c r="A48" s="231"/>
      <c r="B48" s="231"/>
      <c r="C48" s="231"/>
      <c r="D48" s="231"/>
      <c r="E48" s="231"/>
      <c r="F48" s="231"/>
      <c r="G48" s="231"/>
      <c r="H48" s="231"/>
      <c r="I48" s="231"/>
      <c r="J48" s="231"/>
      <c r="K48" s="180"/>
    </row>
    <row r="49" spans="1:11" ht="24.75" customHeight="1">
      <c r="A49" s="231"/>
      <c r="B49" s="231"/>
      <c r="C49" s="231"/>
      <c r="D49" s="231"/>
      <c r="E49" s="231"/>
      <c r="F49" s="231"/>
      <c r="G49" s="231"/>
      <c r="H49" s="231"/>
      <c r="I49" s="231"/>
      <c r="J49" s="231"/>
      <c r="K49" s="181"/>
    </row>
    <row r="50" spans="1:11" ht="24.75" customHeight="1">
      <c r="A50" s="182"/>
      <c r="B50" s="183"/>
      <c r="C50" s="183"/>
      <c r="D50" s="183"/>
      <c r="E50" s="183"/>
      <c r="F50" s="183"/>
      <c r="G50" s="183"/>
      <c r="H50" s="183"/>
      <c r="I50" s="184"/>
      <c r="J50" s="184"/>
      <c r="K50" s="185"/>
    </row>
    <row r="51" spans="1:11" ht="24.75" customHeight="1">
      <c r="A51" s="186"/>
      <c r="B51" s="187"/>
      <c r="C51" s="187">
        <f>SUM(C49:C50)</f>
        <v>0</v>
      </c>
      <c r="D51" s="187"/>
      <c r="E51" s="187"/>
      <c r="F51" s="187"/>
      <c r="G51" s="187"/>
      <c r="H51" s="187"/>
      <c r="I51" s="188"/>
      <c r="J51" s="188"/>
      <c r="K51" s="185"/>
    </row>
    <row r="52" spans="1:11" ht="24.75" customHeight="1">
      <c r="A52" s="183"/>
      <c r="B52" s="187"/>
      <c r="C52" s="187"/>
      <c r="D52" s="187"/>
      <c r="E52" s="187"/>
      <c r="F52" s="187"/>
      <c r="G52" s="187"/>
      <c r="H52" s="187"/>
      <c r="I52" s="189"/>
      <c r="J52" s="188"/>
      <c r="K52" s="185"/>
    </row>
    <row r="53" spans="1:11" ht="24.75" customHeight="1">
      <c r="A53" s="187"/>
      <c r="B53" s="190"/>
      <c r="C53" s="190"/>
      <c r="D53" s="190"/>
      <c r="E53" s="190"/>
      <c r="F53" s="190"/>
      <c r="G53" s="190"/>
      <c r="H53" s="190"/>
      <c r="I53" s="185"/>
      <c r="J53" s="185"/>
      <c r="K53" s="185"/>
    </row>
    <row r="54" spans="1:11" ht="24.75" customHeight="1">
      <c r="A54" s="187"/>
      <c r="B54" s="191"/>
      <c r="C54" s="191"/>
      <c r="D54" s="191"/>
      <c r="E54" s="191"/>
      <c r="F54" s="191"/>
      <c r="G54" s="191"/>
      <c r="H54" s="191"/>
      <c r="I54" s="192"/>
      <c r="J54" s="192"/>
      <c r="K54" s="192"/>
    </row>
    <row r="55" spans="1:11" ht="24.75" customHeight="1">
      <c r="A55" s="193"/>
      <c r="B55" s="194"/>
      <c r="C55" s="194"/>
      <c r="D55" s="194"/>
      <c r="E55" s="194"/>
      <c r="F55" s="194"/>
      <c r="G55" s="194"/>
      <c r="H55" s="194"/>
      <c r="I55" s="195"/>
      <c r="J55" s="195"/>
      <c r="K55" s="195"/>
    </row>
    <row r="56" spans="1:11" ht="24.75" customHeight="1">
      <c r="A56" s="189"/>
      <c r="B56" s="196"/>
      <c r="C56" s="196"/>
      <c r="D56" s="196"/>
      <c r="E56" s="196"/>
      <c r="F56" s="196"/>
      <c r="G56" s="196"/>
      <c r="H56" s="196"/>
      <c r="I56" s="196"/>
      <c r="J56" s="196"/>
      <c r="K56" s="180"/>
    </row>
    <row r="57" spans="1:11" ht="24.75" customHeight="1">
      <c r="A57" s="195"/>
      <c r="B57" s="197"/>
      <c r="C57" s="197"/>
      <c r="D57" s="197"/>
      <c r="E57" s="197"/>
      <c r="F57" s="197"/>
      <c r="G57" s="197"/>
      <c r="H57" s="197"/>
      <c r="I57" s="197"/>
      <c r="J57" s="197"/>
      <c r="K57" s="198"/>
    </row>
    <row r="58" spans="1:11" ht="24.75" customHeight="1">
      <c r="A58" s="196"/>
      <c r="B58" s="179"/>
      <c r="C58" s="179"/>
      <c r="D58" s="179"/>
      <c r="E58" s="179"/>
      <c r="F58" s="179"/>
      <c r="G58" s="179"/>
      <c r="H58" s="169"/>
      <c r="I58" s="169"/>
      <c r="J58" s="169"/>
      <c r="K58" s="180"/>
    </row>
    <row r="59" spans="1:11" ht="24.75" customHeight="1">
      <c r="A59" s="197"/>
      <c r="B59" s="199"/>
      <c r="C59" s="199"/>
      <c r="D59" s="199"/>
      <c r="E59" s="199"/>
      <c r="F59" s="199"/>
      <c r="G59" s="199"/>
      <c r="H59" s="199"/>
      <c r="I59" s="199"/>
      <c r="J59" s="199"/>
      <c r="K59" s="200"/>
    </row>
    <row r="60" spans="1:11" ht="24.75" customHeight="1">
      <c r="A60" s="179"/>
      <c r="B60" s="201"/>
      <c r="C60" s="201"/>
      <c r="D60" s="201"/>
      <c r="E60" s="201"/>
      <c r="F60" s="201"/>
      <c r="G60" s="201"/>
      <c r="H60" s="201"/>
      <c r="I60" s="201"/>
      <c r="J60" s="201"/>
      <c r="K60" s="202"/>
    </row>
    <row r="61" spans="1:11" ht="24.75" customHeight="1">
      <c r="A61" s="203"/>
      <c r="B61" s="204"/>
      <c r="C61" s="204"/>
      <c r="D61" s="204"/>
      <c r="E61" s="204"/>
      <c r="F61" s="204"/>
      <c r="G61" s="185"/>
      <c r="H61" s="185"/>
      <c r="I61" s="185"/>
      <c r="J61" s="185"/>
      <c r="K61" s="185"/>
    </row>
    <row r="62" spans="1:10" ht="24.75" customHeight="1">
      <c r="A62" s="201"/>
      <c r="B62" s="185"/>
      <c r="C62" s="185"/>
      <c r="D62" s="185"/>
      <c r="E62" s="185"/>
      <c r="F62" s="185"/>
      <c r="G62" s="171"/>
      <c r="H62" s="171"/>
      <c r="I62" s="171"/>
      <c r="J62" s="171"/>
    </row>
    <row r="63" spans="1:10" ht="24.75" customHeight="1">
      <c r="A63" s="204"/>
      <c r="B63" s="199"/>
      <c r="C63" s="199"/>
      <c r="D63" s="199"/>
      <c r="E63" s="199"/>
      <c r="F63" s="199"/>
      <c r="G63" s="199"/>
      <c r="H63" s="199"/>
      <c r="I63" s="199"/>
      <c r="J63" s="199"/>
    </row>
    <row r="64" spans="1:10" ht="24.75" customHeight="1">
      <c r="A64" s="185"/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10" ht="24.75" customHeight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</row>
    <row r="66" spans="1:10" ht="24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</row>
    <row r="67" spans="1:10" ht="24.75" customHeight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</row>
    <row r="68" spans="1:10" ht="24.7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</row>
    <row r="69" spans="1:10" ht="24.75" customHeight="1">
      <c r="A69" s="199"/>
      <c r="B69" s="130"/>
      <c r="C69" s="130"/>
      <c r="D69" s="130"/>
      <c r="E69" s="130"/>
      <c r="F69" s="130"/>
      <c r="G69" s="130"/>
      <c r="H69" s="130"/>
      <c r="I69" s="130"/>
      <c r="J69" s="130"/>
    </row>
    <row r="70" spans="1:10" ht="24.75" customHeight="1">
      <c r="A70" s="130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ht="24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</row>
    <row r="72" spans="1:10" ht="24.75" customHeigh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</row>
    <row r="73" spans="1:10" ht="24.75" customHeight="1">
      <c r="A73" s="130"/>
      <c r="B73" s="130"/>
      <c r="C73" s="130"/>
      <c r="D73" s="130"/>
      <c r="E73" s="130"/>
      <c r="F73" s="130"/>
      <c r="G73" s="130"/>
      <c r="H73" s="130"/>
      <c r="I73" s="130"/>
      <c r="J73" s="130"/>
    </row>
    <row r="74" spans="1:10" ht="24.75" customHeight="1">
      <c r="A74" s="130"/>
      <c r="B74" s="130"/>
      <c r="C74" s="130"/>
      <c r="D74" s="130"/>
      <c r="E74" s="130"/>
      <c r="F74" s="130"/>
      <c r="G74" s="130"/>
      <c r="H74" s="130"/>
      <c r="I74" s="130"/>
      <c r="J74" s="130"/>
    </row>
    <row r="75" spans="1:10" ht="24.75" customHeight="1">
      <c r="A75" s="130"/>
      <c r="B75" s="130"/>
      <c r="C75" s="130"/>
      <c r="D75" s="130"/>
      <c r="E75" s="130"/>
      <c r="F75" s="130"/>
      <c r="G75" s="130"/>
      <c r="H75" s="130"/>
      <c r="I75" s="130"/>
      <c r="J75" s="130"/>
    </row>
    <row r="76" spans="1:10" ht="24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0"/>
    </row>
    <row r="77" spans="1:10" ht="24.7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0"/>
    </row>
    <row r="78" spans="1:10" ht="24.7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0"/>
    </row>
    <row r="79" spans="1:10" ht="24.75" customHeight="1">
      <c r="A79" s="130"/>
      <c r="B79" s="130"/>
      <c r="C79" s="130"/>
      <c r="D79" s="130"/>
      <c r="E79" s="130"/>
      <c r="F79" s="130"/>
      <c r="G79" s="130"/>
      <c r="H79" s="130"/>
      <c r="I79" s="130"/>
      <c r="J79" s="130"/>
    </row>
    <row r="80" spans="1:10" ht="24.75" customHeight="1">
      <c r="A80" s="130"/>
      <c r="B80" s="130"/>
      <c r="C80" s="130"/>
      <c r="D80" s="130"/>
      <c r="E80" s="130"/>
      <c r="F80" s="130"/>
      <c r="G80" s="130"/>
      <c r="H80" s="130"/>
      <c r="I80" s="130"/>
      <c r="J80" s="130"/>
    </row>
    <row r="81" spans="1:10" ht="24.75" customHeight="1">
      <c r="A81" s="130"/>
      <c r="B81" s="130"/>
      <c r="C81" s="130"/>
      <c r="D81" s="130"/>
      <c r="E81" s="130"/>
      <c r="F81" s="130"/>
      <c r="G81" s="130"/>
      <c r="H81" s="130"/>
      <c r="I81" s="130"/>
      <c r="J81" s="130"/>
    </row>
    <row r="82" spans="1:10" ht="24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</row>
    <row r="83" spans="1:10" ht="24.75" customHeight="1">
      <c r="A83" s="130"/>
      <c r="B83" s="130"/>
      <c r="C83" s="130"/>
      <c r="D83" s="130"/>
      <c r="E83" s="130"/>
      <c r="F83" s="130"/>
      <c r="G83" s="130"/>
      <c r="H83" s="130"/>
      <c r="I83" s="130"/>
      <c r="J83" s="130"/>
    </row>
    <row r="84" spans="1:10" ht="24.75" customHeight="1">
      <c r="A84" s="130"/>
      <c r="B84" s="130"/>
      <c r="C84" s="130"/>
      <c r="D84" s="130"/>
      <c r="E84" s="130"/>
      <c r="F84" s="130"/>
      <c r="G84" s="130"/>
      <c r="H84" s="130"/>
      <c r="I84" s="130"/>
      <c r="J84" s="130"/>
    </row>
    <row r="85" spans="1:10" ht="24.75" customHeight="1">
      <c r="A85" s="130"/>
      <c r="B85" s="130"/>
      <c r="C85" s="130"/>
      <c r="D85" s="130"/>
      <c r="E85" s="130"/>
      <c r="F85" s="130"/>
      <c r="G85" s="130"/>
      <c r="H85" s="130"/>
      <c r="I85" s="130"/>
      <c r="J85" s="130"/>
    </row>
    <row r="86" spans="1:10" ht="24.75" customHeight="1">
      <c r="A86" s="130"/>
      <c r="B86" s="130"/>
      <c r="C86" s="130"/>
      <c r="D86" s="130"/>
      <c r="E86" s="130"/>
      <c r="F86" s="130"/>
      <c r="G86" s="130"/>
      <c r="H86" s="130"/>
      <c r="I86" s="130"/>
      <c r="J86" s="130"/>
    </row>
    <row r="87" spans="1:10" ht="24.75" customHeight="1">
      <c r="A87" s="130"/>
      <c r="B87" s="130"/>
      <c r="C87" s="130"/>
      <c r="D87" s="130"/>
      <c r="E87" s="130"/>
      <c r="F87" s="130"/>
      <c r="G87" s="130"/>
      <c r="H87" s="130"/>
      <c r="I87" s="130"/>
      <c r="J87" s="130"/>
    </row>
    <row r="88" spans="1:10" ht="24.75" customHeight="1">
      <c r="A88" s="130"/>
      <c r="B88" s="130"/>
      <c r="C88" s="130"/>
      <c r="D88" s="130"/>
      <c r="E88" s="130"/>
      <c r="F88" s="130"/>
      <c r="G88" s="130"/>
      <c r="H88" s="130"/>
      <c r="I88" s="130"/>
      <c r="J88" s="130"/>
    </row>
    <row r="89" spans="1:10" ht="24.75" customHeight="1">
      <c r="A89" s="130"/>
      <c r="B89" s="130"/>
      <c r="C89" s="130"/>
      <c r="D89" s="130"/>
      <c r="E89" s="130"/>
      <c r="F89" s="130"/>
      <c r="G89" s="130"/>
      <c r="H89" s="130"/>
      <c r="I89" s="130"/>
      <c r="J89" s="130"/>
    </row>
    <row r="90" spans="1:10" ht="24.75" customHeight="1">
      <c r="A90" s="130"/>
      <c r="B90" s="130"/>
      <c r="C90" s="130"/>
      <c r="D90" s="130"/>
      <c r="E90" s="130"/>
      <c r="F90" s="130"/>
      <c r="G90" s="130"/>
      <c r="H90" s="130"/>
      <c r="I90" s="130"/>
      <c r="J90" s="130"/>
    </row>
    <row r="91" spans="1:10" ht="24.75" customHeigh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</row>
    <row r="92" spans="1:10" ht="24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</row>
    <row r="93" spans="1:10" ht="24.75" customHeight="1">
      <c r="A93" s="130"/>
      <c r="B93" s="130"/>
      <c r="C93" s="130"/>
      <c r="D93" s="130"/>
      <c r="E93" s="130"/>
      <c r="F93" s="130"/>
      <c r="G93" s="130"/>
      <c r="H93" s="130"/>
      <c r="I93" s="130"/>
      <c r="J93" s="130"/>
    </row>
    <row r="94" spans="1:10" ht="24.75" customHeight="1">
      <c r="A94" s="130"/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24.75" customHeight="1">
      <c r="A95" s="130"/>
      <c r="B95" s="130"/>
      <c r="C95" s="130"/>
      <c r="D95" s="130"/>
      <c r="E95" s="130"/>
      <c r="F95" s="130"/>
      <c r="G95" s="130"/>
      <c r="H95" s="130"/>
      <c r="I95" s="130"/>
      <c r="J95" s="130"/>
    </row>
    <row r="96" spans="1:10" ht="24.75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</row>
    <row r="97" spans="1:10" ht="24.7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0"/>
    </row>
    <row r="98" spans="1:10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</row>
    <row r="99" spans="1:10" ht="24.7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0"/>
    </row>
    <row r="100" spans="1:10" ht="24.75" customHeigh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</row>
    <row r="101" spans="1:10" ht="24.75" customHeight="1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</row>
    <row r="102" spans="1:10" ht="24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</row>
    <row r="103" spans="1:10" ht="24.75" customHeight="1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</row>
    <row r="104" spans="1:10" ht="24.75" customHeight="1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</row>
    <row r="105" spans="1:10" ht="24.75" customHeight="1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</row>
    <row r="106" spans="1:10" ht="24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</row>
    <row r="107" spans="1:10" ht="24.75" customHeight="1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</row>
    <row r="108" spans="1:10" ht="24.75" customHeight="1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0" ht="24.75" customHeight="1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</row>
    <row r="110" spans="1:10" ht="24.75" customHeight="1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</row>
    <row r="111" spans="1:10" ht="24.75" customHeight="1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</row>
    <row r="112" spans="1:10" ht="24.7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</row>
    <row r="113" spans="1:10" ht="24.7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</row>
    <row r="114" spans="1:10" ht="24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</row>
    <row r="115" spans="1:10" ht="24.7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</row>
    <row r="116" spans="1:10" ht="24.7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</row>
    <row r="117" spans="1:10" ht="24.7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</row>
    <row r="118" spans="1:10" ht="24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</row>
    <row r="119" spans="1:10" ht="24.7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</row>
    <row r="120" spans="1:10" ht="24.75" customHeight="1">
      <c r="A120" s="130"/>
      <c r="B120" s="205"/>
      <c r="C120" s="205"/>
      <c r="D120" s="205"/>
      <c r="E120" s="205"/>
      <c r="F120" s="205"/>
      <c r="G120" s="205"/>
      <c r="H120" s="205"/>
      <c r="I120" s="205"/>
      <c r="J120" s="205"/>
    </row>
    <row r="121" spans="1:10" ht="24.75" customHeight="1">
      <c r="A121" s="130"/>
      <c r="B121" s="205"/>
      <c r="C121" s="205"/>
      <c r="D121" s="205"/>
      <c r="E121" s="205"/>
      <c r="F121" s="205"/>
      <c r="G121" s="205"/>
      <c r="H121" s="205"/>
      <c r="I121" s="205"/>
      <c r="J121" s="205"/>
    </row>
    <row r="122" spans="1:10" ht="24.75" customHeight="1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</row>
    <row r="123" spans="1:10" ht="24.75" customHeight="1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</row>
    <row r="124" spans="1:10" ht="24.75" customHeight="1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</row>
    <row r="125" spans="1:10" ht="24.75" customHeight="1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</row>
    <row r="126" spans="1:10" ht="24.75" customHeight="1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</row>
    <row r="127" spans="1:10" ht="24.75" customHeight="1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</row>
    <row r="128" spans="1:10" ht="24.75" customHeight="1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</row>
    <row r="129" spans="1:10" ht="24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</row>
    <row r="130" spans="1:10" ht="24.75" customHeight="1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</row>
    <row r="131" ht="24.75" customHeight="1">
      <c r="A131" s="205"/>
    </row>
    <row r="132" ht="24.75" customHeight="1">
      <c r="A132" s="205"/>
    </row>
    <row r="461" ht="24.75" customHeight="1">
      <c r="A461" s="128">
        <v>0</v>
      </c>
    </row>
  </sheetData>
  <sheetProtection/>
  <mergeCells count="38">
    <mergeCell ref="A48:J49"/>
    <mergeCell ref="A29:J29"/>
    <mergeCell ref="I8:J9"/>
    <mergeCell ref="A7:A10"/>
    <mergeCell ref="B7:J7"/>
    <mergeCell ref="A40:F40"/>
    <mergeCell ref="A41:E41"/>
    <mergeCell ref="A43:J43"/>
    <mergeCell ref="A32:J32"/>
    <mergeCell ref="A33:I33"/>
    <mergeCell ref="I46:K46"/>
    <mergeCell ref="A46:B46"/>
    <mergeCell ref="E46:G46"/>
    <mergeCell ref="A26:J26"/>
    <mergeCell ref="A36:H36"/>
    <mergeCell ref="C8:F8"/>
    <mergeCell ref="A42:J42"/>
    <mergeCell ref="A34:J34"/>
    <mergeCell ref="A31:J31"/>
    <mergeCell ref="A37:H37"/>
    <mergeCell ref="C9:F9"/>
    <mergeCell ref="G8:H9"/>
    <mergeCell ref="A28:J28"/>
    <mergeCell ref="I45:K45"/>
    <mergeCell ref="A38:F38"/>
    <mergeCell ref="A39:F39"/>
    <mergeCell ref="A30:J30"/>
    <mergeCell ref="A35:C35"/>
    <mergeCell ref="A5:K5"/>
    <mergeCell ref="E47:G47"/>
    <mergeCell ref="A1:K1"/>
    <mergeCell ref="A2:K2"/>
    <mergeCell ref="A4:K4"/>
    <mergeCell ref="A3:K3"/>
    <mergeCell ref="A6:K6"/>
    <mergeCell ref="A44:J44"/>
    <mergeCell ref="K7:K10"/>
    <mergeCell ref="A25:J25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2"/>
  <headerFooter alignWithMargins="0">
    <oddFooter>&amp;LJlópez&amp;F&amp;D]</oddFooter>
  </headerFooter>
  <rowBreaks count="1" manualBreakCount="1">
    <brk id="2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237" t="s">
        <v>13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7"/>
      <c r="V1" s="7"/>
    </row>
    <row r="2" spans="1:22" ht="30" customHeight="1">
      <c r="A2" s="238" t="s">
        <v>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7"/>
      <c r="V2" s="7"/>
    </row>
    <row r="3" spans="1:22" ht="24.75" customHeight="1">
      <c r="A3" s="238" t="s">
        <v>22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78"/>
      <c r="V3" s="78"/>
    </row>
    <row r="4" spans="1:22" ht="24.75" customHeight="1">
      <c r="A4" s="238" t="s">
        <v>40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77"/>
      <c r="V4" s="77"/>
    </row>
    <row r="5" spans="1:22" ht="24.75" customHeight="1">
      <c r="A5" s="238" t="s">
        <v>42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77"/>
      <c r="V5" s="77"/>
    </row>
    <row r="6" spans="1:22" ht="24.75" customHeight="1">
      <c r="A6" s="238" t="s">
        <v>12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252" t="s">
        <v>1</v>
      </c>
      <c r="B9" s="245" t="s">
        <v>21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7"/>
      <c r="Q9" s="248"/>
      <c r="R9" s="69"/>
      <c r="S9" s="69"/>
      <c r="T9" s="249" t="s">
        <v>15</v>
      </c>
      <c r="U9" s="269" t="s">
        <v>46</v>
      </c>
      <c r="V9" s="239" t="s">
        <v>47</v>
      </c>
    </row>
    <row r="10" spans="1:22" ht="38.25" customHeight="1">
      <c r="A10" s="253"/>
      <c r="B10" s="261" t="s">
        <v>18</v>
      </c>
      <c r="C10" s="262"/>
      <c r="D10" s="263"/>
      <c r="E10" s="261" t="s">
        <v>30</v>
      </c>
      <c r="F10" s="262"/>
      <c r="G10" s="262"/>
      <c r="H10" s="262"/>
      <c r="I10" s="262"/>
      <c r="J10" s="262"/>
      <c r="K10" s="263"/>
      <c r="L10" s="262" t="s">
        <v>38</v>
      </c>
      <c r="M10" s="262"/>
      <c r="N10" s="262"/>
      <c r="O10" s="263"/>
      <c r="P10" s="261" t="s">
        <v>25</v>
      </c>
      <c r="Q10" s="262"/>
      <c r="R10" s="262"/>
      <c r="S10" s="263"/>
      <c r="T10" s="250"/>
      <c r="U10" s="270"/>
      <c r="V10" s="240"/>
    </row>
    <row r="11" spans="1:22" ht="21.75" customHeight="1" thickBot="1">
      <c r="A11" s="253"/>
      <c r="B11" s="266" t="s">
        <v>20</v>
      </c>
      <c r="C11" s="267"/>
      <c r="D11" s="268"/>
      <c r="E11" s="242" t="s">
        <v>19</v>
      </c>
      <c r="F11" s="243"/>
      <c r="G11" s="243"/>
      <c r="H11" s="243"/>
      <c r="I11" s="243"/>
      <c r="J11" s="243"/>
      <c r="K11" s="244"/>
      <c r="L11" s="264"/>
      <c r="M11" s="264"/>
      <c r="N11" s="264"/>
      <c r="O11" s="265"/>
      <c r="P11" s="254"/>
      <c r="Q11" s="264"/>
      <c r="R11" s="264"/>
      <c r="S11" s="265"/>
      <c r="T11" s="250"/>
      <c r="U11" s="270"/>
      <c r="V11" s="240"/>
    </row>
    <row r="12" spans="1:22" ht="69" customHeight="1" thickBot="1">
      <c r="A12" s="254"/>
      <c r="B12" s="81" t="s">
        <v>28</v>
      </c>
      <c r="C12" s="82" t="s">
        <v>43</v>
      </c>
      <c r="D12" s="83" t="s">
        <v>44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43</v>
      </c>
      <c r="K12" s="83" t="s">
        <v>44</v>
      </c>
      <c r="L12" s="105" t="s">
        <v>37</v>
      </c>
      <c r="M12" s="106" t="s">
        <v>14</v>
      </c>
      <c r="N12" s="82" t="s">
        <v>45</v>
      </c>
      <c r="O12" s="83" t="s">
        <v>44</v>
      </c>
      <c r="P12" s="107" t="s">
        <v>26</v>
      </c>
      <c r="Q12" s="106" t="s">
        <v>27</v>
      </c>
      <c r="R12" s="82" t="s">
        <v>48</v>
      </c>
      <c r="S12" s="83" t="s">
        <v>44</v>
      </c>
      <c r="T12" s="251"/>
      <c r="U12" s="271"/>
      <c r="V12" s="241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General'!B18</f>
        <v>0</v>
      </c>
      <c r="C20" s="88">
        <v>59914650</v>
      </c>
      <c r="D20" s="86">
        <f t="shared" si="0"/>
        <v>-59914650</v>
      </c>
      <c r="E20" s="49">
        <f>'Resumen General'!C18</f>
        <v>0</v>
      </c>
      <c r="F20" s="49"/>
      <c r="G20" s="49">
        <f>'Resumen General'!E18</f>
        <v>0</v>
      </c>
      <c r="H20" s="49">
        <f t="shared" si="1"/>
        <v>0</v>
      </c>
      <c r="I20" s="73"/>
      <c r="J20" s="73">
        <v>25058080.35</v>
      </c>
      <c r="K20" s="72">
        <f t="shared" si="2"/>
        <v>-25058080.35</v>
      </c>
      <c r="L20" s="53">
        <f>'Resumen General'!G18</f>
        <v>0</v>
      </c>
      <c r="M20" s="51">
        <f>L20*53.64</f>
        <v>0</v>
      </c>
      <c r="N20" s="120">
        <v>14016942.576</v>
      </c>
      <c r="O20" s="119">
        <f t="shared" si="3"/>
        <v>-14016942.576</v>
      </c>
      <c r="P20" s="54">
        <f>'Resumen General'!I18</f>
        <v>0</v>
      </c>
      <c r="Q20" s="56">
        <f>P20*53.64</f>
        <v>0</v>
      </c>
      <c r="R20" s="89">
        <v>5424505.257599999</v>
      </c>
      <c r="S20" s="102">
        <f t="shared" si="4"/>
        <v>-5424505.257599999</v>
      </c>
      <c r="T20" s="108">
        <f t="shared" si="5"/>
        <v>0</v>
      </c>
      <c r="U20" s="101">
        <f t="shared" si="6"/>
        <v>104414178.1836</v>
      </c>
      <c r="V20" s="109">
        <f t="shared" si="7"/>
        <v>-104414178.1836</v>
      </c>
      <c r="W20" s="31"/>
    </row>
    <row r="21" spans="1:23" ht="49.5" customHeight="1">
      <c r="A21" s="52" t="s">
        <v>9</v>
      </c>
      <c r="B21" s="87">
        <f>'Resumen General'!B19</f>
        <v>0</v>
      </c>
      <c r="C21" s="88">
        <v>61929050</v>
      </c>
      <c r="D21" s="86">
        <f t="shared" si="0"/>
        <v>-61929050</v>
      </c>
      <c r="E21" s="49">
        <f>'Resumen General'!C19</f>
        <v>0</v>
      </c>
      <c r="F21" s="49"/>
      <c r="G21" s="49">
        <f>'Resumen General'!E19</f>
        <v>0</v>
      </c>
      <c r="H21" s="88">
        <f t="shared" si="1"/>
        <v>0</v>
      </c>
      <c r="I21" s="73"/>
      <c r="J21" s="73">
        <v>29364649.97</v>
      </c>
      <c r="K21" s="72">
        <f t="shared" si="2"/>
        <v>-29364649.97</v>
      </c>
      <c r="L21" s="53">
        <f>'Resumen General'!G19</f>
        <v>0</v>
      </c>
      <c r="M21" s="51">
        <f>L21*53.14</f>
        <v>0</v>
      </c>
      <c r="N21" s="120">
        <v>5140335.6928</v>
      </c>
      <c r="O21" s="119">
        <f t="shared" si="3"/>
        <v>-5140335.6928</v>
      </c>
      <c r="P21" s="54">
        <f>'Resumen General'!I19</f>
        <v>0</v>
      </c>
      <c r="Q21" s="56">
        <f>P21*53.14</f>
        <v>0</v>
      </c>
      <c r="R21" s="89">
        <v>3878380.2848</v>
      </c>
      <c r="S21" s="102">
        <f t="shared" si="4"/>
        <v>-3878380.2848</v>
      </c>
      <c r="T21" s="108">
        <f t="shared" si="5"/>
        <v>0</v>
      </c>
      <c r="U21" s="101">
        <f t="shared" si="6"/>
        <v>100312415.94759999</v>
      </c>
      <c r="V21" s="109">
        <f t="shared" si="7"/>
        <v>-100312415.94759999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494758050</v>
      </c>
      <c r="C25" s="91">
        <f>SUM(C13:C24)</f>
        <v>652126550</v>
      </c>
      <c r="D25" s="91">
        <f t="shared" si="8"/>
        <v>-157368500</v>
      </c>
      <c r="E25" s="91">
        <f t="shared" si="8"/>
        <v>168554927.94</v>
      </c>
      <c r="F25" s="91">
        <f t="shared" si="8"/>
        <v>0</v>
      </c>
      <c r="G25" s="91">
        <f t="shared" si="8"/>
        <v>32479103.6</v>
      </c>
      <c r="H25" s="91">
        <f t="shared" si="8"/>
        <v>201034031.54000002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-104439208.32</v>
      </c>
      <c r="L25" s="93">
        <f t="shared" si="9"/>
        <v>1421841.04</v>
      </c>
      <c r="M25" s="93">
        <f t="shared" si="9"/>
        <v>78618346.81899999</v>
      </c>
      <c r="N25" s="123">
        <f t="shared" si="9"/>
        <v>137971797.4905</v>
      </c>
      <c r="O25" s="124">
        <f t="shared" si="9"/>
        <v>-136549956.4505</v>
      </c>
      <c r="P25" s="117">
        <f>SUM(P13:P24)</f>
        <v>762594.3200000001</v>
      </c>
      <c r="Q25" s="94">
        <f t="shared" si="9"/>
        <v>42206808.704</v>
      </c>
      <c r="R25" s="94">
        <f t="shared" si="9"/>
        <v>66093909.10910001</v>
      </c>
      <c r="S25" s="95">
        <f t="shared" si="9"/>
        <v>-23887100.405100003</v>
      </c>
      <c r="T25" s="112">
        <f>SUM(T13:T24)</f>
        <v>816617237.0630001</v>
      </c>
      <c r="U25" s="125">
        <f t="shared" si="9"/>
        <v>1161665496.4596</v>
      </c>
      <c r="V25" s="113">
        <f>SUM(V13:V24)</f>
        <v>-345048259.3966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259" t="s">
        <v>33</v>
      </c>
      <c r="B28" s="259"/>
      <c r="C28" s="76"/>
      <c r="D28" s="76"/>
      <c r="E28" s="58"/>
      <c r="F28" s="58"/>
      <c r="G28" s="273" t="s">
        <v>57</v>
      </c>
      <c r="H28" s="273"/>
      <c r="I28" s="273"/>
      <c r="J28" s="273"/>
      <c r="K28" s="273"/>
      <c r="L28" s="273"/>
      <c r="M28" s="57"/>
      <c r="N28" s="57"/>
      <c r="O28" s="57"/>
      <c r="P28" s="258" t="s">
        <v>51</v>
      </c>
      <c r="Q28" s="258"/>
      <c r="R28" s="258"/>
      <c r="S28" s="258"/>
      <c r="T28" s="258"/>
      <c r="U28" s="79"/>
      <c r="V28" s="79"/>
    </row>
    <row r="29" spans="1:22" ht="30" customHeight="1">
      <c r="A29" s="255" t="s">
        <v>23</v>
      </c>
      <c r="B29" s="255"/>
      <c r="C29" s="68"/>
      <c r="D29" s="68"/>
      <c r="E29" s="55"/>
      <c r="F29" s="55"/>
      <c r="G29" s="256" t="s">
        <v>58</v>
      </c>
      <c r="H29" s="256"/>
      <c r="I29" s="256"/>
      <c r="J29" s="256"/>
      <c r="K29" s="256"/>
      <c r="L29" s="256"/>
      <c r="M29" s="6"/>
      <c r="N29" s="6"/>
      <c r="O29" s="6"/>
      <c r="P29" s="257" t="s">
        <v>36</v>
      </c>
      <c r="Q29" s="257"/>
      <c r="R29" s="257"/>
      <c r="S29" s="257"/>
      <c r="T29" s="257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274" t="s">
        <v>59</v>
      </c>
      <c r="H30" s="274"/>
      <c r="I30" s="274"/>
      <c r="J30" s="274"/>
      <c r="K30" s="274"/>
      <c r="L30" s="274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272" t="s">
        <v>62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1:T1"/>
    <mergeCell ref="A2:T2"/>
    <mergeCell ref="A3:T3"/>
    <mergeCell ref="A4:T4"/>
    <mergeCell ref="A5:T5"/>
    <mergeCell ref="A6:T6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2023-03-22T17:13:44Z</dcterms:modified>
  <cp:category/>
  <cp:version/>
  <cp:contentType/>
  <cp:contentStatus/>
</cp:coreProperties>
</file>