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45" tabRatio="960" activeTab="0"/>
  </bookViews>
  <sheets>
    <sheet name="Resumen General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<sst xmlns="http://schemas.openxmlformats.org/spreadsheetml/2006/main" count="59" uniqueCount="59">
  <si>
    <t>TOTAL</t>
  </si>
  <si>
    <t>MESES</t>
  </si>
  <si>
    <t>ENERO</t>
  </si>
  <si>
    <t>MARZO</t>
  </si>
  <si>
    <t>FEBRERO</t>
  </si>
  <si>
    <t>ABRIL</t>
  </si>
  <si>
    <t>MAYO</t>
  </si>
  <si>
    <t>JUNIO</t>
  </si>
  <si>
    <t>JULIO</t>
  </si>
  <si>
    <t>SEPTIEMBRE</t>
  </si>
  <si>
    <t>NOVIEMBRE</t>
  </si>
  <si>
    <t>DICIEMBRE</t>
  </si>
  <si>
    <t>(EN RD$ Y US$)</t>
  </si>
  <si>
    <t>DIRECCIÓN GENERAL DE PASAPORTES</t>
  </si>
  <si>
    <t>EQUIVALENTES               US$ / RD$</t>
  </si>
  <si>
    <t>TOTAL GENERAL</t>
  </si>
  <si>
    <t xml:space="preserve">US$ DOLLAR </t>
  </si>
  <si>
    <t xml:space="preserve">OCTUBRE   </t>
  </si>
  <si>
    <t>COLECTORA</t>
  </si>
  <si>
    <t>240-015423-0</t>
  </si>
  <si>
    <t>BANCO DE RESERVAS</t>
  </si>
  <si>
    <t>CUENTAS RECAUDADORAS</t>
  </si>
  <si>
    <t>SECCION DE INGRESOS</t>
  </si>
  <si>
    <t>AGOSTO</t>
  </si>
  <si>
    <t>314-000015-4</t>
  </si>
  <si>
    <t>US$ DOLLAR</t>
  </si>
  <si>
    <t>EQUIVALENTES US$ / RD$</t>
  </si>
  <si>
    <t>010-251875-0                           (010-249550-5)</t>
  </si>
  <si>
    <t>COBROS CON TARJETA DE CREDITO</t>
  </si>
  <si>
    <t>CUENTA UNICA TESORERIA NACIONAL</t>
  </si>
  <si>
    <t>RECAUDACION  IMPUESTOS</t>
  </si>
  <si>
    <t>TOTAL CUT</t>
  </si>
  <si>
    <t>ELABORADO POR:  LICDA. JOSEFINA LOPEZ</t>
  </si>
  <si>
    <t>Nota 02:  Favor tomar otra de que los valores reflejados en Tarjeta de Crédito reportados por las Oficinas Provinciales y Sede Central están presentados en montos Brutos.  (Sin aplicar el descuento del 2.35% de descuento).</t>
  </si>
  <si>
    <t>Se realizaron Varios Ajustes en el Libro de la Cuenta Única del Tesorero, las cuales detallamos a continuación:</t>
  </si>
  <si>
    <t>ENCARGADO DEPARTAMENTO FINANCIERO</t>
  </si>
  <si>
    <t>USD DOLLAR</t>
  </si>
  <si>
    <t>010-250837-2</t>
  </si>
  <si>
    <t>DIVISION DE TESORERIA (SECCION DE INGRESOS)</t>
  </si>
  <si>
    <t xml:space="preserve">REPORTE DE RECAUDACIONES </t>
  </si>
  <si>
    <t>DEPARTAMENTO FINANCIERO</t>
  </si>
  <si>
    <t>APROBADO POR:  LIC. MANUEL FLORIAN LABOUR</t>
  </si>
  <si>
    <t xml:space="preserve"> Total </t>
  </si>
  <si>
    <t>ENERO - DICIEMBRE 2023</t>
  </si>
  <si>
    <t>e)  Otras Transferencias Recibidas de SIRITE: RD$  , correspondiente; (Enero $ ).</t>
  </si>
  <si>
    <t>Nota :  Tasa de conversión Enero - Diciembre 202del Banco Central e Impuestos Internos:  (Enero $56.37; Febrero $55.88; Marzo $54.80; Abril $54.57).</t>
  </si>
  <si>
    <t>d)  Corrección Carnet RD$ 3,990.00, correspondiente; (Febrero $3,990.00 ).</t>
  </si>
  <si>
    <t>Ingresos Cuenta CUT Año 2023 (Ene-Abr)</t>
  </si>
  <si>
    <t>f) Favor tomar nota que en la Cuenta Colectora están incluidos las Comisiones de los Impuestos por un monto de RD$2,565,165.26 (Enero $599,277.54; Febrero 666,899.92; Marzo $754,247.74; Abril $544,740.06) correspondientes a Tarjeta de Crédito 2023. respectivamente.</t>
  </si>
  <si>
    <t>a) Se ajustó el valor correspondiente a Deducciones Seguro Complementario a Empleados por RD$180,497.56 (Enero $43,693.11; Febrero $45,075.11; Marzo $45,864.67; Abril $45,864.67)</t>
  </si>
  <si>
    <t>Nota 01:  Los dato suministrados en el presente mes de Mayo están sujetos a verificación vs. Estado de Cuenta BR y Tesorería Nacional.</t>
  </si>
  <si>
    <t xml:space="preserve">c)  Transferencias Recibidas de SIRITE Comisión por Servicios por un monto de RD$2,816.000.00 (Enero $835,000.00; Febrero $660,500.00; Marzo $657,000.00; Abril $663,500.00).  </t>
  </si>
  <si>
    <t>Otros Ingresos Ene - Abr Año 2023</t>
  </si>
  <si>
    <t>b)  Transferencia Recibida por Servicios Ofrecidos a los Consulados RD$31,456,380.73  (Enero $5,316,121.23; $2,054,424.85; Marzo $18,278,184.07; Abril $5,807,650.58)</t>
  </si>
  <si>
    <t xml:space="preserve">Nota 01: Al Cierre del Primer Cuatrimestre Enero - Abril  2023, los Ingresos reflejan un monto de RD$34,456,868.29 (Este monto corresponde a Deducciones Seguro Complementario Empleados, Transferencias Servicios de Consulados y Proyectos Especiales, Transferencias Recibidas Servicios SIRITE, Reversiones por la Tesorería Nacional, Otros), para un  monto total de RD$157,277,030.59.  </t>
  </si>
  <si>
    <t>REVISADO POR:  LICDA. LUISA GUZMAN</t>
  </si>
  <si>
    <t>AUXILIAR DE DIVISION TESORERIA</t>
  </si>
  <si>
    <t xml:space="preserve">EN REPRESENTACION DE VILMA LUGO </t>
  </si>
  <si>
    <t xml:space="preserve">                  ENCARGADA DE DIVISION DE TESORERIA</t>
  </si>
</sst>
</file>

<file path=xl/styles.xml><?xml version="1.0" encoding="utf-8"?>
<styleSheet xmlns="http://schemas.openxmlformats.org/spreadsheetml/2006/main">
  <numFmts count="5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_-;\-* #,##0.00_-;_-* \-??_-;_-@_-"/>
    <numFmt numFmtId="187" formatCode="0.0"/>
    <numFmt numFmtId="188" formatCode="0.000"/>
    <numFmt numFmtId="189" formatCode="0.0000"/>
    <numFmt numFmtId="190" formatCode="_(&quot;$&quot;* #,##0_);_(&quot;$&quot;* \(#,##0\);_(&quot;$&quot;* &quot;-&quot;??_);_(@_)"/>
    <numFmt numFmtId="191" formatCode="_([$€]* #,##0.00_);_([$€]* \(#,##0.00\);_([$€]* &quot;-&quot;??_);_(@_)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[$-1C0A]dddd\,\ dd&quot; de &quot;mmmm&quot; de &quot;yyyy"/>
    <numFmt numFmtId="196" formatCode="[$-1C0A]hh:mm:ss\ AM/PM"/>
    <numFmt numFmtId="197" formatCode="_(* #,##0.0000_);_(* \(#,##0.0000\);_(* &quot;-&quot;??_);_(@_)"/>
    <numFmt numFmtId="198" formatCode="_(* #,##0.00000_);_(* \(#,##0.00000\);_(* &quot;-&quot;??_);_(@_)"/>
    <numFmt numFmtId="199" formatCode="_-* #,##0.000\ _€_-;\-* #,##0.000\ _€_-;_-* &quot;-&quot;??\ _€_-;_-@_-"/>
    <numFmt numFmtId="200" formatCode="_(* #,##0.000000_);_(* \(#,##0.000000\);_(* &quot;-&quot;??_);_(@_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-* #,##0.0000_-;\-* #,##0.0000_-;_-* &quot;-&quot;????_-;_-@_-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Accounting"/>
      <sz val="11"/>
      <color indexed="8"/>
      <name val="Arial"/>
      <family val="2"/>
    </font>
    <font>
      <b/>
      <u val="singleAccounting"/>
      <sz val="11"/>
      <color indexed="10"/>
      <name val="Arial"/>
      <family val="2"/>
    </font>
    <font>
      <b/>
      <u val="single"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u val="singleAccounting"/>
      <sz val="11"/>
      <color theme="1"/>
      <name val="Arial"/>
      <family val="2"/>
    </font>
    <font>
      <b/>
      <u val="singleAccounting"/>
      <sz val="11"/>
      <color rgb="FFFF0000"/>
      <name val="Arial"/>
      <family val="2"/>
    </font>
    <font>
      <b/>
      <sz val="9"/>
      <color theme="1"/>
      <name val="Arial"/>
      <family val="2"/>
    </font>
    <font>
      <b/>
      <u val="single"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19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18">
    <xf numFmtId="0" fontId="0" fillId="0" borderId="0" xfId="0" applyAlignment="1">
      <alignment/>
    </xf>
    <xf numFmtId="185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85" fontId="6" fillId="0" borderId="0" xfId="0" applyNumberFormat="1" applyFont="1" applyBorder="1" applyAlignment="1">
      <alignment horizontal="center"/>
    </xf>
    <xf numFmtId="185" fontId="7" fillId="0" borderId="0" xfId="0" applyNumberFormat="1" applyFont="1" applyAlignment="1">
      <alignment/>
    </xf>
    <xf numFmtId="185" fontId="6" fillId="0" borderId="0" xfId="0" applyNumberFormat="1" applyFont="1" applyBorder="1" applyAlignment="1">
      <alignment/>
    </xf>
    <xf numFmtId="185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185" fontId="52" fillId="0" borderId="11" xfId="52" applyNumberFormat="1" applyFont="1" applyFill="1" applyBorder="1" applyAlignment="1" applyProtection="1">
      <alignment/>
      <protection/>
    </xf>
    <xf numFmtId="185" fontId="8" fillId="0" borderId="12" xfId="52" applyNumberFormat="1" applyFont="1" applyFill="1" applyBorder="1" applyAlignment="1" applyProtection="1">
      <alignment/>
      <protection/>
    </xf>
    <xf numFmtId="185" fontId="8" fillId="0" borderId="13" xfId="52" applyNumberFormat="1" applyFont="1" applyFill="1" applyBorder="1" applyAlignment="1" applyProtection="1">
      <alignment/>
      <protection/>
    </xf>
    <xf numFmtId="185" fontId="52" fillId="0" borderId="14" xfId="52" applyNumberFormat="1" applyFont="1" applyFill="1" applyBorder="1" applyAlignment="1" applyProtection="1">
      <alignment/>
      <protection/>
    </xf>
    <xf numFmtId="185" fontId="8" fillId="0" borderId="11" xfId="52" applyNumberFormat="1" applyFont="1" applyFill="1" applyBorder="1" applyAlignment="1" applyProtection="1">
      <alignment/>
      <protection/>
    </xf>
    <xf numFmtId="185" fontId="8" fillId="0" borderId="15" xfId="52" applyNumberFormat="1" applyFont="1" applyFill="1" applyBorder="1" applyAlignment="1" applyProtection="1">
      <alignment/>
      <protection/>
    </xf>
    <xf numFmtId="0" fontId="8" fillId="0" borderId="16" xfId="0" applyFont="1" applyBorder="1" applyAlignment="1">
      <alignment/>
    </xf>
    <xf numFmtId="185" fontId="52" fillId="0" borderId="17" xfId="52" applyNumberFormat="1" applyFont="1" applyFill="1" applyBorder="1" applyAlignment="1" applyProtection="1">
      <alignment/>
      <protection/>
    </xf>
    <xf numFmtId="185" fontId="8" fillId="0" borderId="18" xfId="52" applyNumberFormat="1" applyFont="1" applyFill="1" applyBorder="1" applyAlignment="1" applyProtection="1">
      <alignment/>
      <protection/>
    </xf>
    <xf numFmtId="185" fontId="52" fillId="0" borderId="19" xfId="52" applyNumberFormat="1" applyFont="1" applyFill="1" applyBorder="1" applyAlignment="1" applyProtection="1">
      <alignment/>
      <protection/>
    </xf>
    <xf numFmtId="185" fontId="8" fillId="0" borderId="17" xfId="52" applyNumberFormat="1" applyFont="1" applyFill="1" applyBorder="1" applyAlignment="1" applyProtection="1">
      <alignment/>
      <protection/>
    </xf>
    <xf numFmtId="185" fontId="53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6" fillId="33" borderId="22" xfId="0" applyFont="1" applyFill="1" applyBorder="1" applyAlignment="1">
      <alignment horizontal="center"/>
    </xf>
    <xf numFmtId="185" fontId="54" fillId="0" borderId="23" xfId="0" applyNumberFormat="1" applyFont="1" applyBorder="1" applyAlignment="1">
      <alignment/>
    </xf>
    <xf numFmtId="185" fontId="54" fillId="0" borderId="24" xfId="0" applyNumberFormat="1" applyFont="1" applyBorder="1" applyAlignment="1">
      <alignment/>
    </xf>
    <xf numFmtId="0" fontId="6" fillId="33" borderId="25" xfId="0" applyFont="1" applyFill="1" applyBorder="1" applyAlignment="1">
      <alignment/>
    </xf>
    <xf numFmtId="185" fontId="8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4" fillId="0" borderId="0" xfId="0" applyFont="1" applyFill="1" applyAlignment="1">
      <alignment horizontal="left" vertical="top" wrapText="1"/>
    </xf>
    <xf numFmtId="0" fontId="53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"/>
    </xf>
    <xf numFmtId="185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3" fontId="54" fillId="14" borderId="26" xfId="50" applyFont="1" applyFill="1" applyBorder="1" applyAlignment="1">
      <alignment wrapText="1"/>
    </xf>
    <xf numFmtId="43" fontId="53" fillId="0" borderId="0" xfId="50" applyFont="1" applyAlignment="1">
      <alignment wrapText="1"/>
    </xf>
    <xf numFmtId="0" fontId="53" fillId="0" borderId="0" xfId="0" applyFont="1" applyAlignment="1">
      <alignment wrapText="1"/>
    </xf>
    <xf numFmtId="0" fontId="6" fillId="0" borderId="0" xfId="0" applyFont="1" applyAlignment="1">
      <alignment horizontal="justify"/>
    </xf>
    <xf numFmtId="43" fontId="54" fillId="14" borderId="27" xfId="50" applyFont="1" applyFill="1" applyBorder="1" applyAlignment="1">
      <alignment/>
    </xf>
    <xf numFmtId="43" fontId="54" fillId="14" borderId="0" xfId="50" applyFont="1" applyFill="1" applyBorder="1" applyAlignment="1">
      <alignment horizontal="left" wrapText="1"/>
    </xf>
    <xf numFmtId="43" fontId="55" fillId="14" borderId="28" xfId="50" applyFont="1" applyFill="1" applyBorder="1" applyAlignment="1">
      <alignment horizontal="left" wrapText="1"/>
    </xf>
    <xf numFmtId="43" fontId="53" fillId="0" borderId="0" xfId="50" applyFont="1" applyAlignment="1">
      <alignment horizontal="left" wrapText="1"/>
    </xf>
    <xf numFmtId="0" fontId="53" fillId="0" borderId="0" xfId="0" applyFont="1" applyAlignment="1">
      <alignment horizontal="left" wrapText="1"/>
    </xf>
    <xf numFmtId="43" fontId="54" fillId="14" borderId="29" xfId="50" applyFont="1" applyFill="1" applyBorder="1" applyAlignment="1">
      <alignment horizontal="left" wrapText="1"/>
    </xf>
    <xf numFmtId="43" fontId="52" fillId="14" borderId="30" xfId="50" applyFont="1" applyFill="1" applyBorder="1" applyAlignment="1">
      <alignment horizontal="left" wrapText="1"/>
    </xf>
    <xf numFmtId="43" fontId="54" fillId="14" borderId="31" xfId="50" applyFont="1" applyFill="1" applyBorder="1" applyAlignment="1">
      <alignment horizontal="left" wrapText="1"/>
    </xf>
    <xf numFmtId="43" fontId="8" fillId="0" borderId="0" xfId="50" applyFont="1" applyAlignment="1">
      <alignment horizontal="left" wrapText="1"/>
    </xf>
    <xf numFmtId="0" fontId="8" fillId="0" borderId="0" xfId="0" applyFont="1" applyAlignment="1">
      <alignment horizontal="left" wrapText="1"/>
    </xf>
    <xf numFmtId="43" fontId="56" fillId="0" borderId="0" xfId="50" applyFont="1" applyAlignment="1">
      <alignment horizontal="justify"/>
    </xf>
    <xf numFmtId="43" fontId="8" fillId="0" borderId="0" xfId="50" applyFont="1" applyAlignment="1">
      <alignment wrapText="1"/>
    </xf>
    <xf numFmtId="0" fontId="8" fillId="0" borderId="0" xfId="0" applyFont="1" applyAlignment="1">
      <alignment wrapText="1"/>
    </xf>
    <xf numFmtId="43" fontId="53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vertical="justify" wrapText="1"/>
    </xf>
    <xf numFmtId="0" fontId="6" fillId="0" borderId="0" xfId="0" applyFont="1" applyAlignment="1">
      <alignment horizontal="justify" wrapText="1"/>
    </xf>
    <xf numFmtId="0" fontId="54" fillId="0" borderId="0" xfId="0" applyFont="1" applyAlignment="1">
      <alignment wrapText="1"/>
    </xf>
    <xf numFmtId="0" fontId="6" fillId="33" borderId="0" xfId="0" applyFont="1" applyFill="1" applyBorder="1" applyAlignment="1">
      <alignment horizontal="justify"/>
    </xf>
    <xf numFmtId="43" fontId="6" fillId="0" borderId="0" xfId="0" applyNumberFormat="1" applyFont="1" applyAlignment="1">
      <alignment/>
    </xf>
    <xf numFmtId="0" fontId="54" fillId="0" borderId="0" xfId="0" applyFont="1" applyAlignment="1">
      <alignment horizontal="left" wrapText="1"/>
    </xf>
    <xf numFmtId="185" fontId="9" fillId="0" borderId="0" xfId="0" applyNumberFormat="1" applyFont="1" applyAlignment="1">
      <alignment horizontal="left"/>
    </xf>
    <xf numFmtId="185" fontId="6" fillId="33" borderId="0" xfId="0" applyNumberFormat="1" applyFont="1" applyFill="1" applyBorder="1" applyAlignment="1">
      <alignment horizontal="justify"/>
    </xf>
    <xf numFmtId="185" fontId="6" fillId="0" borderId="0" xfId="0" applyNumberFormat="1" applyFont="1" applyAlignment="1">
      <alignment horizontal="justify"/>
    </xf>
    <xf numFmtId="185" fontId="10" fillId="0" borderId="0" xfId="0" applyNumberFormat="1" applyFont="1" applyAlignment="1">
      <alignment/>
    </xf>
    <xf numFmtId="0" fontId="6" fillId="34" borderId="32" xfId="0" applyFont="1" applyFill="1" applyBorder="1" applyAlignment="1">
      <alignment horizontal="left"/>
    </xf>
    <xf numFmtId="0" fontId="6" fillId="34" borderId="29" xfId="0" applyFont="1" applyFill="1" applyBorder="1" applyAlignment="1">
      <alignment horizontal="left" wrapText="1"/>
    </xf>
    <xf numFmtId="0" fontId="6" fillId="34" borderId="29" xfId="0" applyFont="1" applyFill="1" applyBorder="1" applyAlignment="1">
      <alignment horizontal="left" vertical="center"/>
    </xf>
    <xf numFmtId="0" fontId="6" fillId="34" borderId="33" xfId="0" applyFont="1" applyFill="1" applyBorder="1" applyAlignment="1">
      <alignment horizontal="left" wrapText="1"/>
    </xf>
    <xf numFmtId="0" fontId="6" fillId="34" borderId="33" xfId="0" applyFont="1" applyFill="1" applyBorder="1" applyAlignment="1">
      <alignment horizontal="left" vertical="top" wrapText="1"/>
    </xf>
    <xf numFmtId="0" fontId="6" fillId="34" borderId="34" xfId="0" applyFont="1" applyFill="1" applyBorder="1" applyAlignment="1">
      <alignment horizontal="left" wrapText="1"/>
    </xf>
    <xf numFmtId="0" fontId="6" fillId="34" borderId="34" xfId="0" applyFont="1" applyFill="1" applyBorder="1" applyAlignment="1">
      <alignment horizontal="left" vertical="center" wrapText="1"/>
    </xf>
    <xf numFmtId="0" fontId="6" fillId="34" borderId="35" xfId="0" applyFont="1" applyFill="1" applyBorder="1" applyAlignment="1">
      <alignment horizontal="left" wrapText="1"/>
    </xf>
    <xf numFmtId="0" fontId="6" fillId="34" borderId="36" xfId="0" applyFont="1" applyFill="1" applyBorder="1" applyAlignment="1">
      <alignment horizontal="left" wrapText="1"/>
    </xf>
    <xf numFmtId="0" fontId="6" fillId="34" borderId="36" xfId="0" applyFont="1" applyFill="1" applyBorder="1" applyAlignment="1">
      <alignment horizontal="left"/>
    </xf>
    <xf numFmtId="0" fontId="6" fillId="34" borderId="31" xfId="0" applyFont="1" applyFill="1" applyBorder="1" applyAlignment="1">
      <alignment horizontal="left"/>
    </xf>
    <xf numFmtId="171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57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185" fontId="1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 vertical="center"/>
    </xf>
    <xf numFmtId="43" fontId="54" fillId="14" borderId="32" xfId="50" applyFont="1" applyFill="1" applyBorder="1" applyAlignment="1">
      <alignment horizontal="left" wrapText="1"/>
    </xf>
    <xf numFmtId="43" fontId="54" fillId="14" borderId="37" xfId="50" applyFont="1" applyFill="1" applyBorder="1" applyAlignment="1">
      <alignment horizontal="left" wrapText="1"/>
    </xf>
    <xf numFmtId="185" fontId="13" fillId="0" borderId="37" xfId="0" applyNumberFormat="1" applyFont="1" applyBorder="1" applyAlignment="1">
      <alignment horizontal="center"/>
    </xf>
    <xf numFmtId="185" fontId="13" fillId="0" borderId="3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7" fillId="0" borderId="0" xfId="0" applyNumberFormat="1" applyFont="1" applyFill="1" applyAlignment="1">
      <alignment horizontal="left" vertical="top" wrapText="1"/>
    </xf>
    <xf numFmtId="0" fontId="11" fillId="0" borderId="37" xfId="0" applyFont="1" applyBorder="1" applyAlignment="1">
      <alignment horizontal="center"/>
    </xf>
    <xf numFmtId="0" fontId="57" fillId="14" borderId="0" xfId="0" applyFont="1" applyFill="1" applyAlignment="1">
      <alignment horizontal="left" vertical="top" wrapText="1"/>
    </xf>
    <xf numFmtId="0" fontId="11" fillId="0" borderId="30" xfId="0" applyFont="1" applyBorder="1" applyAlignment="1">
      <alignment horizontal="center"/>
    </xf>
    <xf numFmtId="0" fontId="57" fillId="0" borderId="30" xfId="0" applyFont="1" applyBorder="1" applyAlignment="1">
      <alignment horizontal="center" wrapText="1"/>
    </xf>
    <xf numFmtId="0" fontId="57" fillId="0" borderId="0" xfId="0" applyNumberFormat="1" applyFont="1" applyAlignment="1">
      <alignment horizontal="left" vertical="top" wrapText="1"/>
    </xf>
    <xf numFmtId="185" fontId="6" fillId="0" borderId="0" xfId="0" applyNumberFormat="1" applyFont="1" applyBorder="1" applyAlignment="1">
      <alignment horizontal="center"/>
    </xf>
    <xf numFmtId="0" fontId="57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6" fillId="34" borderId="38" xfId="0" applyFont="1" applyFill="1" applyBorder="1" applyAlignment="1">
      <alignment horizontal="left"/>
    </xf>
    <xf numFmtId="0" fontId="6" fillId="34" borderId="39" xfId="0" applyFont="1" applyFill="1" applyBorder="1" applyAlignment="1">
      <alignment horizontal="left"/>
    </xf>
    <xf numFmtId="0" fontId="6" fillId="34" borderId="33" xfId="0" applyFont="1" applyFill="1" applyBorder="1" applyAlignment="1">
      <alignment horizontal="left"/>
    </xf>
    <xf numFmtId="0" fontId="6" fillId="34" borderId="32" xfId="0" applyFont="1" applyFill="1" applyBorder="1" applyAlignment="1">
      <alignment horizontal="left" vertical="top"/>
    </xf>
    <xf numFmtId="0" fontId="6" fillId="34" borderId="37" xfId="0" applyFont="1" applyFill="1" applyBorder="1" applyAlignment="1">
      <alignment horizontal="left" vertical="top"/>
    </xf>
    <xf numFmtId="0" fontId="6" fillId="34" borderId="26" xfId="0" applyFont="1" applyFill="1" applyBorder="1" applyAlignment="1">
      <alignment horizontal="left" vertical="top"/>
    </xf>
    <xf numFmtId="43" fontId="53" fillId="0" borderId="0" xfId="50" applyFont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53" fillId="0" borderId="0" xfId="0" applyFont="1" applyFill="1" applyAlignment="1">
      <alignment horizontal="left" vertical="top" wrapText="1"/>
    </xf>
    <xf numFmtId="0" fontId="54" fillId="0" borderId="0" xfId="0" applyFont="1" applyFill="1" applyAlignment="1">
      <alignment horizontal="left" vertical="top" wrapText="1"/>
    </xf>
    <xf numFmtId="0" fontId="6" fillId="34" borderId="35" xfId="0" applyFont="1" applyFill="1" applyBorder="1" applyAlignment="1">
      <alignment horizontal="left"/>
    </xf>
    <xf numFmtId="0" fontId="6" fillId="34" borderId="40" xfId="0" applyFont="1" applyFill="1" applyBorder="1" applyAlignment="1">
      <alignment horizontal="left"/>
    </xf>
    <xf numFmtId="0" fontId="6" fillId="34" borderId="36" xfId="0" applyFont="1" applyFill="1" applyBorder="1" applyAlignment="1">
      <alignment horizontal="left"/>
    </xf>
    <xf numFmtId="0" fontId="6" fillId="34" borderId="29" xfId="0" applyFont="1" applyFill="1" applyBorder="1" applyAlignment="1">
      <alignment horizontal="left" vertical="top"/>
    </xf>
    <xf numFmtId="0" fontId="6" fillId="34" borderId="30" xfId="0" applyFont="1" applyFill="1" applyBorder="1" applyAlignment="1">
      <alignment horizontal="left" vertical="top"/>
    </xf>
    <xf numFmtId="0" fontId="6" fillId="34" borderId="31" xfId="0" applyFont="1" applyFill="1" applyBorder="1" applyAlignment="1">
      <alignment horizontal="left" vertical="top"/>
    </xf>
    <xf numFmtId="0" fontId="6" fillId="34" borderId="32" xfId="0" applyFont="1" applyFill="1" applyBorder="1" applyAlignment="1">
      <alignment horizontal="left"/>
    </xf>
    <xf numFmtId="0" fontId="6" fillId="34" borderId="26" xfId="0" applyFont="1" applyFill="1" applyBorder="1" applyAlignment="1">
      <alignment horizontal="left"/>
    </xf>
    <xf numFmtId="0" fontId="6" fillId="34" borderId="29" xfId="0" applyFont="1" applyFill="1" applyBorder="1" applyAlignment="1">
      <alignment horizontal="left"/>
    </xf>
    <xf numFmtId="0" fontId="6" fillId="34" borderId="31" xfId="0" applyFont="1" applyFill="1" applyBorder="1" applyAlignment="1">
      <alignment horizontal="left"/>
    </xf>
    <xf numFmtId="0" fontId="11" fillId="0" borderId="0" xfId="0" applyNumberFormat="1" applyFont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1</xdr:col>
      <xdr:colOff>1152525</xdr:colOff>
      <xdr:row>4</xdr:row>
      <xdr:rowOff>276225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15716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4"/>
  <sheetViews>
    <sheetView tabSelected="1" zoomScaleSheetLayoutView="100" zoomScalePageLayoutView="0" workbookViewId="0" topLeftCell="A31">
      <selection activeCell="A43" sqref="A43:K44"/>
    </sheetView>
  </sheetViews>
  <sheetFormatPr defaultColWidth="11.00390625" defaultRowHeight="12.75"/>
  <cols>
    <col min="1" max="1" width="15.57421875" style="4" customWidth="1"/>
    <col min="2" max="2" width="20.00390625" style="4" customWidth="1"/>
    <col min="3" max="3" width="20.28125" style="4" customWidth="1"/>
    <col min="4" max="4" width="33.140625" style="4" hidden="1" customWidth="1"/>
    <col min="5" max="5" width="19.28125" style="4" customWidth="1"/>
    <col min="6" max="6" width="18.140625" style="4" customWidth="1"/>
    <col min="7" max="7" width="2.8515625" style="4" hidden="1" customWidth="1"/>
    <col min="8" max="8" width="15.00390625" style="4" bestFit="1" customWidth="1"/>
    <col min="9" max="9" width="19.00390625" style="4" customWidth="1"/>
    <col min="10" max="10" width="15.28125" style="4" customWidth="1"/>
    <col min="11" max="11" width="19.140625" style="4" customWidth="1"/>
    <col min="12" max="12" width="22.57421875" style="4" customWidth="1"/>
    <col min="13" max="13" width="31.8515625" style="4" customWidth="1"/>
    <col min="14" max="14" width="25.57421875" style="4" bestFit="1" customWidth="1"/>
    <col min="15" max="15" width="11.140625" style="4" bestFit="1" customWidth="1"/>
    <col min="16" max="16" width="23.8515625" style="4" bestFit="1" customWidth="1"/>
    <col min="17" max="17" width="25.57421875" style="4" bestFit="1" customWidth="1"/>
    <col min="18" max="18" width="16.57421875" style="4" bestFit="1" customWidth="1"/>
    <col min="19" max="19" width="22.28125" style="4" bestFit="1" customWidth="1"/>
    <col min="20" max="20" width="23.8515625" style="4" bestFit="1" customWidth="1"/>
    <col min="21" max="21" width="19.8515625" style="4" bestFit="1" customWidth="1"/>
    <col min="22" max="22" width="23.8515625" style="4" bestFit="1" customWidth="1"/>
    <col min="23" max="23" width="25.57421875" style="4" bestFit="1" customWidth="1"/>
    <col min="24" max="16384" width="11.00390625" style="4" customWidth="1"/>
  </cols>
  <sheetData>
    <row r="1" spans="1:12" ht="24.75" customHeight="1">
      <c r="A1" s="94" t="s">
        <v>13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26.25" customHeight="1">
      <c r="A2" s="94" t="s">
        <v>40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24.75" customHeight="1">
      <c r="A3" s="94" t="s">
        <v>38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20" ht="24.75" customHeight="1">
      <c r="A4" s="94" t="s">
        <v>39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5"/>
      <c r="N4" s="5"/>
      <c r="O4" s="5"/>
      <c r="P4" s="5"/>
      <c r="Q4" s="5"/>
      <c r="R4" s="5"/>
      <c r="S4" s="5"/>
      <c r="T4" s="5"/>
    </row>
    <row r="5" spans="1:12" ht="24.75" customHeight="1">
      <c r="A5" s="94" t="s">
        <v>43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2" ht="24.75" customHeight="1">
      <c r="A6" s="94" t="s">
        <v>12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1" ht="0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9" customHeight="1" thickBot="1">
      <c r="A8" s="3"/>
      <c r="B8" s="3"/>
      <c r="C8" s="3"/>
      <c r="D8" s="3"/>
      <c r="E8" s="3"/>
      <c r="F8" s="3"/>
      <c r="G8" s="6"/>
      <c r="H8" s="6"/>
      <c r="I8" s="6"/>
      <c r="J8" s="6"/>
      <c r="K8" s="6"/>
    </row>
    <row r="9" spans="1:12" ht="31.5" customHeight="1" thickBot="1">
      <c r="A9" s="97" t="s">
        <v>1</v>
      </c>
      <c r="B9" s="107" t="s">
        <v>21</v>
      </c>
      <c r="C9" s="108"/>
      <c r="D9" s="108"/>
      <c r="E9" s="108"/>
      <c r="F9" s="108"/>
      <c r="G9" s="108"/>
      <c r="H9" s="108"/>
      <c r="I9" s="108"/>
      <c r="J9" s="108"/>
      <c r="K9" s="109"/>
      <c r="L9" s="97" t="s">
        <v>15</v>
      </c>
    </row>
    <row r="10" spans="1:12" ht="15">
      <c r="A10" s="98"/>
      <c r="B10" s="63" t="s">
        <v>18</v>
      </c>
      <c r="C10" s="100" t="s">
        <v>29</v>
      </c>
      <c r="D10" s="101"/>
      <c r="E10" s="101"/>
      <c r="F10" s="101"/>
      <c r="G10" s="102"/>
      <c r="H10" s="113" t="s">
        <v>37</v>
      </c>
      <c r="I10" s="114"/>
      <c r="J10" s="113" t="s">
        <v>24</v>
      </c>
      <c r="K10" s="114"/>
      <c r="L10" s="98"/>
    </row>
    <row r="11" spans="1:12" ht="30.75" thickBot="1">
      <c r="A11" s="98"/>
      <c r="B11" s="64" t="s">
        <v>20</v>
      </c>
      <c r="C11" s="110" t="s">
        <v>19</v>
      </c>
      <c r="D11" s="111"/>
      <c r="E11" s="111"/>
      <c r="F11" s="112"/>
      <c r="G11" s="65"/>
      <c r="H11" s="115"/>
      <c r="I11" s="116"/>
      <c r="J11" s="115"/>
      <c r="K11" s="116"/>
      <c r="L11" s="98"/>
    </row>
    <row r="12" spans="1:12" ht="69" customHeight="1" thickBot="1">
      <c r="A12" s="99"/>
      <c r="B12" s="66" t="s">
        <v>27</v>
      </c>
      <c r="C12" s="66" t="s">
        <v>30</v>
      </c>
      <c r="D12" s="67"/>
      <c r="E12" s="68" t="s">
        <v>28</v>
      </c>
      <c r="F12" s="69" t="s">
        <v>31</v>
      </c>
      <c r="G12" s="70" t="s">
        <v>16</v>
      </c>
      <c r="H12" s="71" t="s">
        <v>36</v>
      </c>
      <c r="I12" s="72" t="s">
        <v>14</v>
      </c>
      <c r="J12" s="72" t="s">
        <v>25</v>
      </c>
      <c r="K12" s="73" t="s">
        <v>26</v>
      </c>
      <c r="L12" s="99"/>
    </row>
    <row r="13" spans="1:12" ht="49.5" customHeight="1">
      <c r="A13" s="7" t="s">
        <v>2</v>
      </c>
      <c r="B13" s="8">
        <v>66273500</v>
      </c>
      <c r="C13" s="8">
        <v>20247150</v>
      </c>
      <c r="D13" s="8"/>
      <c r="E13" s="8">
        <v>5247935.69</v>
      </c>
      <c r="F13" s="9">
        <f>+C13+E13</f>
        <v>25495085.69</v>
      </c>
      <c r="G13" s="10"/>
      <c r="H13" s="11">
        <v>188116.72</v>
      </c>
      <c r="I13" s="12">
        <f>H13*56.37</f>
        <v>10604139.5064</v>
      </c>
      <c r="J13" s="12">
        <v>125032.13</v>
      </c>
      <c r="K13" s="9">
        <f>J13*56.37</f>
        <v>7048061.1681</v>
      </c>
      <c r="L13" s="13">
        <f>+B13+F13+I13+K13</f>
        <v>109420786.3645</v>
      </c>
    </row>
    <row r="14" spans="1:13" ht="49.5" customHeight="1">
      <c r="A14" s="14" t="s">
        <v>4</v>
      </c>
      <c r="B14" s="15">
        <v>41612350</v>
      </c>
      <c r="C14" s="15">
        <v>18942800</v>
      </c>
      <c r="D14" s="15"/>
      <c r="E14" s="15">
        <v>5992976.14</v>
      </c>
      <c r="F14" s="15">
        <f>+C14+E14</f>
        <v>24935776.14</v>
      </c>
      <c r="G14" s="16"/>
      <c r="H14" s="17">
        <v>154796.8</v>
      </c>
      <c r="I14" s="18">
        <f>H14*55.88</f>
        <v>8650045.184</v>
      </c>
      <c r="J14" s="12">
        <v>129042.41</v>
      </c>
      <c r="K14" s="18">
        <f>J14*55.88</f>
        <v>7210889.870800001</v>
      </c>
      <c r="L14" s="13">
        <f aca="true" t="shared" si="0" ref="L14:L24">B14+F14+I14+K14</f>
        <v>82409061.1948</v>
      </c>
      <c r="M14" s="19"/>
    </row>
    <row r="15" spans="1:12" ht="49.5" customHeight="1">
      <c r="A15" s="14" t="s">
        <v>3</v>
      </c>
      <c r="B15" s="15">
        <v>71148400</v>
      </c>
      <c r="C15" s="15">
        <v>25437300</v>
      </c>
      <c r="D15" s="15"/>
      <c r="E15" s="15">
        <v>8808822.21</v>
      </c>
      <c r="F15" s="15">
        <f aca="true" t="shared" si="1" ref="F15:F23">C15+E15</f>
        <v>34246122.21</v>
      </c>
      <c r="G15" s="16"/>
      <c r="H15" s="17">
        <v>79457.83</v>
      </c>
      <c r="I15" s="18">
        <f>+H15*54.8</f>
        <v>4354289.084</v>
      </c>
      <c r="J15" s="12">
        <v>126777.02</v>
      </c>
      <c r="K15" s="18">
        <f>+J15*54.8</f>
        <v>6947380.6959999995</v>
      </c>
      <c r="L15" s="13">
        <f t="shared" si="0"/>
        <v>116696191.99000001</v>
      </c>
    </row>
    <row r="16" spans="1:12" ht="49.5" customHeight="1">
      <c r="A16" s="14" t="s">
        <v>5</v>
      </c>
      <c r="B16" s="15">
        <v>94696800</v>
      </c>
      <c r="C16" s="15">
        <v>29790185</v>
      </c>
      <c r="D16" s="15"/>
      <c r="E16" s="15">
        <v>8352993.26</v>
      </c>
      <c r="F16" s="15">
        <f>+C16+E16</f>
        <v>38143178.26</v>
      </c>
      <c r="G16" s="16"/>
      <c r="H16" s="17">
        <v>77309.68</v>
      </c>
      <c r="I16" s="18">
        <f>+H16*54.57</f>
        <v>4218789.2376</v>
      </c>
      <c r="J16" s="12">
        <v>128685.18</v>
      </c>
      <c r="K16" s="18">
        <f>+J16*54.57</f>
        <v>7022350.2726</v>
      </c>
      <c r="L16" s="13">
        <f>+B16+F16+I16+K16</f>
        <v>144081117.77019998</v>
      </c>
    </row>
    <row r="17" spans="1:12" ht="49.5" customHeight="1">
      <c r="A17" s="14" t="s">
        <v>6</v>
      </c>
      <c r="B17" s="15">
        <v>95885017.21</v>
      </c>
      <c r="C17" s="15">
        <v>34796516.24</v>
      </c>
      <c r="D17" s="15"/>
      <c r="E17" s="15">
        <v>8699129.06</v>
      </c>
      <c r="F17" s="15">
        <f>+C17+E17</f>
        <v>43495645.300000004</v>
      </c>
      <c r="G17" s="16"/>
      <c r="H17" s="17">
        <v>296324.42</v>
      </c>
      <c r="I17" s="18">
        <f>+H17*54.37</f>
        <v>16111158.7154</v>
      </c>
      <c r="J17" s="12">
        <v>198789.83</v>
      </c>
      <c r="K17" s="18">
        <f>+J17*54.37</f>
        <v>10808203.057099998</v>
      </c>
      <c r="L17" s="13">
        <f t="shared" si="0"/>
        <v>166300024.2825</v>
      </c>
    </row>
    <row r="18" spans="1:12" ht="49.5" customHeight="1">
      <c r="A18" s="14" t="s">
        <v>7</v>
      </c>
      <c r="B18" s="15">
        <v>0</v>
      </c>
      <c r="C18" s="15">
        <v>0</v>
      </c>
      <c r="D18" s="15"/>
      <c r="E18" s="15">
        <v>0</v>
      </c>
      <c r="F18" s="15">
        <f t="shared" si="1"/>
        <v>0</v>
      </c>
      <c r="G18" s="16"/>
      <c r="H18" s="17">
        <v>0</v>
      </c>
      <c r="I18" s="18">
        <f aca="true" t="shared" si="2" ref="I18:I23">H18*56.49</f>
        <v>0</v>
      </c>
      <c r="J18" s="12">
        <v>0</v>
      </c>
      <c r="K18" s="18">
        <f aca="true" t="shared" si="3" ref="K18:K23">J18*56.49</f>
        <v>0</v>
      </c>
      <c r="L18" s="13">
        <f t="shared" si="0"/>
        <v>0</v>
      </c>
    </row>
    <row r="19" spans="1:12" ht="49.5" customHeight="1">
      <c r="A19" s="14" t="s">
        <v>8</v>
      </c>
      <c r="B19" s="15">
        <v>0</v>
      </c>
      <c r="C19" s="15">
        <v>0</v>
      </c>
      <c r="D19" s="15"/>
      <c r="E19" s="15">
        <v>0</v>
      </c>
      <c r="F19" s="15">
        <f t="shared" si="1"/>
        <v>0</v>
      </c>
      <c r="G19" s="16"/>
      <c r="H19" s="17">
        <v>0</v>
      </c>
      <c r="I19" s="18">
        <f t="shared" si="2"/>
        <v>0</v>
      </c>
      <c r="J19" s="12">
        <v>0</v>
      </c>
      <c r="K19" s="18">
        <f t="shared" si="3"/>
        <v>0</v>
      </c>
      <c r="L19" s="13">
        <f t="shared" si="0"/>
        <v>0</v>
      </c>
    </row>
    <row r="20" spans="1:12" ht="49.5" customHeight="1">
      <c r="A20" s="20" t="s">
        <v>23</v>
      </c>
      <c r="B20" s="15">
        <v>0</v>
      </c>
      <c r="C20" s="15">
        <v>0</v>
      </c>
      <c r="D20" s="15"/>
      <c r="E20" s="15">
        <v>0</v>
      </c>
      <c r="F20" s="15">
        <f t="shared" si="1"/>
        <v>0</v>
      </c>
      <c r="G20" s="16"/>
      <c r="H20" s="17">
        <v>0</v>
      </c>
      <c r="I20" s="18">
        <f t="shared" si="2"/>
        <v>0</v>
      </c>
      <c r="J20" s="12">
        <v>0</v>
      </c>
      <c r="K20" s="18">
        <f t="shared" si="3"/>
        <v>0</v>
      </c>
      <c r="L20" s="13">
        <f t="shared" si="0"/>
        <v>0</v>
      </c>
    </row>
    <row r="21" spans="1:12" ht="49.5" customHeight="1">
      <c r="A21" s="20" t="s">
        <v>9</v>
      </c>
      <c r="B21" s="15">
        <v>0</v>
      </c>
      <c r="C21" s="15">
        <v>0</v>
      </c>
      <c r="D21" s="15"/>
      <c r="E21" s="15">
        <v>0</v>
      </c>
      <c r="F21" s="15">
        <f t="shared" si="1"/>
        <v>0</v>
      </c>
      <c r="G21" s="16"/>
      <c r="H21" s="17">
        <v>0</v>
      </c>
      <c r="I21" s="18">
        <f t="shared" si="2"/>
        <v>0</v>
      </c>
      <c r="J21" s="12">
        <v>0</v>
      </c>
      <c r="K21" s="18">
        <f t="shared" si="3"/>
        <v>0</v>
      </c>
      <c r="L21" s="13">
        <f t="shared" si="0"/>
        <v>0</v>
      </c>
    </row>
    <row r="22" spans="1:12" ht="49.5" customHeight="1">
      <c r="A22" s="20" t="s">
        <v>17</v>
      </c>
      <c r="B22" s="15">
        <v>0</v>
      </c>
      <c r="C22" s="15">
        <v>0</v>
      </c>
      <c r="D22" s="15"/>
      <c r="E22" s="15">
        <v>0</v>
      </c>
      <c r="F22" s="15">
        <f t="shared" si="1"/>
        <v>0</v>
      </c>
      <c r="G22" s="16"/>
      <c r="H22" s="17">
        <v>0</v>
      </c>
      <c r="I22" s="18">
        <f t="shared" si="2"/>
        <v>0</v>
      </c>
      <c r="J22" s="12">
        <v>0</v>
      </c>
      <c r="K22" s="18">
        <f t="shared" si="3"/>
        <v>0</v>
      </c>
      <c r="L22" s="13">
        <f t="shared" si="0"/>
        <v>0</v>
      </c>
    </row>
    <row r="23" spans="1:12" ht="49.5" customHeight="1">
      <c r="A23" s="20" t="s">
        <v>10</v>
      </c>
      <c r="B23" s="15">
        <v>0</v>
      </c>
      <c r="C23" s="15">
        <v>0</v>
      </c>
      <c r="D23" s="15"/>
      <c r="E23" s="15">
        <v>0</v>
      </c>
      <c r="F23" s="15">
        <f t="shared" si="1"/>
        <v>0</v>
      </c>
      <c r="G23" s="16"/>
      <c r="H23" s="17">
        <v>0</v>
      </c>
      <c r="I23" s="18">
        <f t="shared" si="2"/>
        <v>0</v>
      </c>
      <c r="J23" s="12">
        <v>0</v>
      </c>
      <c r="K23" s="18">
        <f t="shared" si="3"/>
        <v>0</v>
      </c>
      <c r="L23" s="13">
        <f t="shared" si="0"/>
        <v>0</v>
      </c>
    </row>
    <row r="24" spans="1:12" ht="49.5" customHeight="1" thickBot="1">
      <c r="A24" s="21" t="s">
        <v>11</v>
      </c>
      <c r="B24" s="15">
        <v>0</v>
      </c>
      <c r="C24" s="15">
        <v>0</v>
      </c>
      <c r="D24" s="15">
        <v>0</v>
      </c>
      <c r="E24" s="15">
        <v>0</v>
      </c>
      <c r="F24" s="15">
        <f>C24+E24</f>
        <v>0</v>
      </c>
      <c r="G24" s="16"/>
      <c r="H24" s="17">
        <v>0</v>
      </c>
      <c r="I24" s="18">
        <f>H24*55.15</f>
        <v>0</v>
      </c>
      <c r="J24" s="12">
        <v>0</v>
      </c>
      <c r="K24" s="12">
        <f>J24*55.15</f>
        <v>0</v>
      </c>
      <c r="L24" s="13">
        <f t="shared" si="0"/>
        <v>0</v>
      </c>
    </row>
    <row r="25" spans="1:12" ht="49.5" customHeight="1" thickBot="1" thickTop="1">
      <c r="A25" s="22" t="s">
        <v>0</v>
      </c>
      <c r="B25" s="23">
        <f>SUM(B13:B24)</f>
        <v>369616067.21</v>
      </c>
      <c r="C25" s="23">
        <f>SUM(C13:C24)</f>
        <v>129213951.24000001</v>
      </c>
      <c r="D25" s="23">
        <f>SUM(D13:D24)</f>
        <v>0</v>
      </c>
      <c r="E25" s="23">
        <f aca="true" t="shared" si="4" ref="E25:L25">SUM(E13:E24)</f>
        <v>37101856.36</v>
      </c>
      <c r="F25" s="23">
        <f t="shared" si="4"/>
        <v>166315807.6</v>
      </c>
      <c r="G25" s="23">
        <f t="shared" si="4"/>
        <v>0</v>
      </c>
      <c r="H25" s="23">
        <f t="shared" si="4"/>
        <v>796005.45</v>
      </c>
      <c r="I25" s="23">
        <f t="shared" si="4"/>
        <v>43938421.7274</v>
      </c>
      <c r="J25" s="23">
        <f t="shared" si="4"/>
        <v>708326.57</v>
      </c>
      <c r="K25" s="23">
        <f t="shared" si="4"/>
        <v>39036885.0646</v>
      </c>
      <c r="L25" s="24">
        <f t="shared" si="4"/>
        <v>618907181.602</v>
      </c>
    </row>
    <row r="26" spans="1:12" ht="5.25" customHeight="1" thickTop="1">
      <c r="A26" s="25"/>
      <c r="B26" s="26"/>
      <c r="C26" s="26"/>
      <c r="D26" s="26"/>
      <c r="E26" s="26"/>
      <c r="F26" s="26"/>
      <c r="G26" s="27"/>
      <c r="H26" s="26"/>
      <c r="I26" s="26"/>
      <c r="J26" s="26"/>
      <c r="K26" s="26"/>
      <c r="L26" s="26"/>
    </row>
    <row r="27" spans="1:12" ht="26.25" customHeight="1">
      <c r="A27" s="96" t="s">
        <v>45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74"/>
    </row>
    <row r="28" spans="1:13" ht="24.75" customHeight="1">
      <c r="A28" s="95" t="s">
        <v>33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74"/>
      <c r="M28" s="4">
        <f>+L28/5</f>
        <v>0</v>
      </c>
    </row>
    <row r="29" spans="1:12" ht="19.5" customHeight="1">
      <c r="A29" s="104" t="s">
        <v>34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75"/>
    </row>
    <row r="30" spans="1:12" ht="19.5" customHeight="1">
      <c r="A30" s="117" t="s">
        <v>49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75"/>
    </row>
    <row r="31" spans="1:12" ht="19.5" customHeight="1">
      <c r="A31" s="88" t="s">
        <v>53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75"/>
    </row>
    <row r="32" spans="1:12" ht="19.5" customHeight="1">
      <c r="A32" s="93" t="s">
        <v>51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75"/>
    </row>
    <row r="33" spans="1:12" ht="19.5" customHeight="1">
      <c r="A33" s="93" t="s">
        <v>44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74"/>
    </row>
    <row r="34" spans="1:12" ht="19.5" customHeight="1">
      <c r="A34" s="93" t="s">
        <v>46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74"/>
    </row>
    <row r="35" spans="1:12" ht="19.5" customHeight="1">
      <c r="A35" s="93"/>
      <c r="B35" s="93"/>
      <c r="C35" s="93"/>
      <c r="D35" s="93"/>
      <c r="E35" s="93"/>
      <c r="F35" s="76"/>
      <c r="G35" s="76"/>
      <c r="H35" s="76"/>
      <c r="I35" s="76"/>
      <c r="J35" s="76"/>
      <c r="K35" s="76"/>
      <c r="L35" s="75"/>
    </row>
    <row r="36" spans="1:12" ht="25.5" customHeight="1">
      <c r="A36" s="90" t="s">
        <v>48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75"/>
    </row>
    <row r="37" spans="1:12" ht="30" customHeight="1">
      <c r="A37" s="106" t="s">
        <v>50</v>
      </c>
      <c r="B37" s="106"/>
      <c r="C37" s="106"/>
      <c r="D37" s="106"/>
      <c r="E37" s="106"/>
      <c r="F37" s="106"/>
      <c r="G37" s="106"/>
      <c r="H37" s="106"/>
      <c r="I37" s="106"/>
      <c r="J37" s="106"/>
      <c r="K37" s="30"/>
      <c r="L37" s="29"/>
    </row>
    <row r="38" spans="1:12" ht="51.75" customHeight="1">
      <c r="A38" s="105" t="s">
        <v>54</v>
      </c>
      <c r="B38" s="105"/>
      <c r="C38" s="105"/>
      <c r="D38" s="105"/>
      <c r="E38" s="105"/>
      <c r="F38" s="105"/>
      <c r="G38" s="105"/>
      <c r="H38" s="105"/>
      <c r="I38" s="105"/>
      <c r="J38" s="105"/>
      <c r="K38" s="31"/>
      <c r="L38" s="29"/>
    </row>
    <row r="39" spans="1:12" ht="42" customHeight="1" thickBot="1">
      <c r="A39" s="92" t="s">
        <v>32</v>
      </c>
      <c r="B39" s="92"/>
      <c r="C39" s="77"/>
      <c r="D39" s="77"/>
      <c r="E39" s="91" t="s">
        <v>55</v>
      </c>
      <c r="F39" s="91"/>
      <c r="G39" s="91"/>
      <c r="H39" s="91"/>
      <c r="I39" s="78"/>
      <c r="J39" s="86" t="s">
        <v>41</v>
      </c>
      <c r="K39" s="86"/>
      <c r="L39" s="86"/>
    </row>
    <row r="40" spans="1:12" ht="30" customHeight="1">
      <c r="A40" s="89" t="s">
        <v>22</v>
      </c>
      <c r="B40" s="89"/>
      <c r="C40" s="77"/>
      <c r="D40" s="77"/>
      <c r="E40" s="89" t="s">
        <v>56</v>
      </c>
      <c r="F40" s="89"/>
      <c r="G40" s="89"/>
      <c r="H40" s="89"/>
      <c r="I40" s="78"/>
      <c r="J40" s="85" t="s">
        <v>35</v>
      </c>
      <c r="K40" s="85"/>
      <c r="L40" s="85"/>
    </row>
    <row r="41" spans="1:12" ht="27.75" customHeight="1">
      <c r="A41" s="79"/>
      <c r="B41" s="79"/>
      <c r="C41" s="79"/>
      <c r="D41" s="77"/>
      <c r="E41" s="87" t="s">
        <v>57</v>
      </c>
      <c r="F41" s="87"/>
      <c r="G41" s="87"/>
      <c r="H41" s="87"/>
      <c r="I41" s="80"/>
      <c r="J41" s="80"/>
      <c r="K41" s="80"/>
      <c r="L41" s="80"/>
    </row>
    <row r="42" spans="1:12" ht="27.75" customHeight="1">
      <c r="A42" s="2"/>
      <c r="B42" s="2"/>
      <c r="C42" s="2"/>
      <c r="D42" s="81"/>
      <c r="E42" s="82" t="s">
        <v>58</v>
      </c>
      <c r="F42" s="82"/>
      <c r="G42" s="78"/>
      <c r="H42" s="78"/>
      <c r="I42" s="1"/>
      <c r="J42" s="1"/>
      <c r="K42" s="1"/>
      <c r="L42" s="1"/>
    </row>
    <row r="43" spans="1:12" ht="19.5" customHeight="1" thickBo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33"/>
    </row>
    <row r="44" spans="1:12" ht="19.5" customHeight="1" hidden="1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34"/>
    </row>
    <row r="45" spans="1:12" ht="27.75" customHeight="1">
      <c r="A45" s="83" t="s">
        <v>47</v>
      </c>
      <c r="B45" s="84"/>
      <c r="C45" s="35">
        <v>122820162.3</v>
      </c>
      <c r="D45" s="36"/>
      <c r="E45" s="36"/>
      <c r="F45" s="36"/>
      <c r="G45" s="36"/>
      <c r="H45" s="36"/>
      <c r="I45" s="36"/>
      <c r="J45" s="37"/>
      <c r="K45" s="37"/>
      <c r="L45" s="38"/>
    </row>
    <row r="46" spans="1:12" ht="19.5">
      <c r="A46" s="39" t="s">
        <v>52</v>
      </c>
      <c r="B46" s="40"/>
      <c r="C46" s="41">
        <v>34456868.29</v>
      </c>
      <c r="D46" s="42"/>
      <c r="E46" s="42"/>
      <c r="F46" s="42"/>
      <c r="G46" s="42"/>
      <c r="H46" s="42"/>
      <c r="I46" s="42"/>
      <c r="J46" s="43"/>
      <c r="K46" s="43"/>
      <c r="L46" s="38"/>
    </row>
    <row r="47" spans="1:12" ht="15.75" thickBot="1">
      <c r="A47" s="44" t="s">
        <v>42</v>
      </c>
      <c r="B47" s="45"/>
      <c r="C47" s="46">
        <f>SUM(C45:C46)</f>
        <v>157277030.59</v>
      </c>
      <c r="D47" s="47"/>
      <c r="E47" s="47"/>
      <c r="F47" s="47"/>
      <c r="G47" s="47"/>
      <c r="H47" s="47"/>
      <c r="I47" s="47"/>
      <c r="J47" s="48"/>
      <c r="K47" s="48"/>
      <c r="L47" s="48"/>
    </row>
    <row r="48" spans="1:12" ht="23.25" customHeight="1">
      <c r="A48" s="49"/>
      <c r="B48" s="50"/>
      <c r="C48" s="50"/>
      <c r="D48" s="50"/>
      <c r="E48" s="50"/>
      <c r="F48" s="50"/>
      <c r="G48" s="50"/>
      <c r="H48" s="50"/>
      <c r="I48" s="50"/>
      <c r="J48" s="51"/>
      <c r="K48" s="51"/>
      <c r="L48" s="51"/>
    </row>
    <row r="49" spans="1:12" ht="39.75" customHeight="1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33"/>
    </row>
    <row r="50" spans="1:12" ht="89.25" customHeight="1">
      <c r="A50" s="51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5"/>
    </row>
    <row r="51" spans="1:12" ht="24.75" customHeight="1">
      <c r="A51" s="53"/>
      <c r="B51" s="32"/>
      <c r="C51" s="32"/>
      <c r="D51" s="32"/>
      <c r="E51" s="32"/>
      <c r="F51" s="32"/>
      <c r="G51" s="32"/>
      <c r="H51" s="32"/>
      <c r="I51" s="28"/>
      <c r="J51" s="28"/>
      <c r="K51" s="28"/>
      <c r="L51" s="33"/>
    </row>
    <row r="52" spans="1:12" ht="66.75" customHeight="1">
      <c r="A52" s="54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7"/>
    </row>
    <row r="53" spans="1:12" ht="54" customHeight="1">
      <c r="A53" s="32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9"/>
    </row>
    <row r="54" spans="1:12" ht="64.5" customHeight="1">
      <c r="A54" s="60"/>
      <c r="B54" s="61"/>
      <c r="C54" s="61"/>
      <c r="D54" s="61"/>
      <c r="E54" s="61"/>
      <c r="F54" s="61"/>
      <c r="G54" s="38"/>
      <c r="H54" s="38"/>
      <c r="I54" s="38"/>
      <c r="J54" s="38"/>
      <c r="K54" s="38"/>
      <c r="L54" s="38"/>
    </row>
    <row r="55" spans="1:11" ht="15" customHeight="1">
      <c r="A55" s="58"/>
      <c r="B55" s="38"/>
      <c r="C55" s="38"/>
      <c r="D55" s="38"/>
      <c r="E55" s="38"/>
      <c r="F55" s="38"/>
      <c r="G55" s="29"/>
      <c r="H55" s="29"/>
      <c r="I55" s="29"/>
      <c r="J55" s="29"/>
      <c r="K55" s="29"/>
    </row>
    <row r="56" spans="1:11" ht="99.75" customHeight="1">
      <c r="A56" s="61"/>
      <c r="B56" s="56"/>
      <c r="C56" s="56"/>
      <c r="D56" s="56"/>
      <c r="E56" s="56"/>
      <c r="F56" s="56"/>
      <c r="G56" s="56"/>
      <c r="H56" s="56"/>
      <c r="I56" s="56"/>
      <c r="J56" s="56"/>
      <c r="K56" s="56"/>
    </row>
    <row r="57" spans="1:11" ht="15">
      <c r="A57" s="38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78.7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</row>
    <row r="59" spans="1:11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7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</row>
    <row r="61" spans="1:11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5">
      <c r="A62" s="5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4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4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4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4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4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4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4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4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4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4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4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4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4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4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4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4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4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4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4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4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4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4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4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4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4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4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4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4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4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4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4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4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4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4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4.25">
      <c r="A113" s="6"/>
      <c r="B113" s="62"/>
      <c r="C113" s="62"/>
      <c r="D113" s="62"/>
      <c r="E113" s="62"/>
      <c r="F113" s="62"/>
      <c r="G113" s="62"/>
      <c r="H113" s="62"/>
      <c r="I113" s="62"/>
      <c r="J113" s="62"/>
      <c r="K113" s="62"/>
    </row>
    <row r="114" spans="1:11" ht="14.25">
      <c r="A114" s="6"/>
      <c r="B114" s="62"/>
      <c r="C114" s="62"/>
      <c r="D114" s="62"/>
      <c r="E114" s="62"/>
      <c r="F114" s="62"/>
      <c r="G114" s="62"/>
      <c r="H114" s="62"/>
      <c r="I114" s="62"/>
      <c r="J114" s="62"/>
      <c r="K114" s="62"/>
    </row>
    <row r="115" spans="1:11" ht="14.2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</row>
    <row r="116" spans="1:11" ht="14.25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</row>
    <row r="117" spans="1:11" ht="14.2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</row>
    <row r="118" spans="1:11" ht="14.25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</row>
    <row r="119" spans="1:11" ht="14.25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  <row r="120" spans="1:11" ht="14.25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</row>
    <row r="121" spans="1:11" ht="14.2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</row>
    <row r="122" spans="1:11" ht="14.25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</row>
    <row r="123" spans="1:11" ht="14.25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</row>
    <row r="124" ht="14.25">
      <c r="A124" s="62"/>
    </row>
    <row r="125" ht="14.25">
      <c r="A125" s="62"/>
    </row>
    <row r="454" ht="14.25">
      <c r="A454" s="4">
        <v>0</v>
      </c>
    </row>
  </sheetData>
  <sheetProtection/>
  <mergeCells count="34">
    <mergeCell ref="A9:A12"/>
    <mergeCell ref="B9:K9"/>
    <mergeCell ref="C11:F11"/>
    <mergeCell ref="H10:I11"/>
    <mergeCell ref="J10:K11"/>
    <mergeCell ref="A30:K30"/>
    <mergeCell ref="A32:K32"/>
    <mergeCell ref="A43:K44"/>
    <mergeCell ref="A40:B40"/>
    <mergeCell ref="A29:K29"/>
    <mergeCell ref="A33:K33"/>
    <mergeCell ref="A34:K34"/>
    <mergeCell ref="A38:J38"/>
    <mergeCell ref="A37:J37"/>
    <mergeCell ref="A1:L1"/>
    <mergeCell ref="A2:L2"/>
    <mergeCell ref="A4:L4"/>
    <mergeCell ref="A3:L3"/>
    <mergeCell ref="A6:L6"/>
    <mergeCell ref="A28:K28"/>
    <mergeCell ref="A27:K27"/>
    <mergeCell ref="L9:L12"/>
    <mergeCell ref="A5:L5"/>
    <mergeCell ref="C10:G10"/>
    <mergeCell ref="A45:B45"/>
    <mergeCell ref="J40:L40"/>
    <mergeCell ref="J39:L39"/>
    <mergeCell ref="E41:H41"/>
    <mergeCell ref="A31:K31"/>
    <mergeCell ref="E40:H40"/>
    <mergeCell ref="A36:K36"/>
    <mergeCell ref="E39:H39"/>
    <mergeCell ref="A39:B39"/>
    <mergeCell ref="A35:E3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65" r:id="rId2"/>
  <headerFooter alignWithMargins="0">
    <oddFooter>&amp;LJlópez&amp;F&amp;D]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Encnormal</dc:creator>
  <cp:keywords/>
  <dc:description/>
  <cp:lastModifiedBy>Laira lc. Chavez</cp:lastModifiedBy>
  <cp:lastPrinted>2023-06-06T14:58:16Z</cp:lastPrinted>
  <dcterms:created xsi:type="dcterms:W3CDTF">2005-03-02T13:47:17Z</dcterms:created>
  <dcterms:modified xsi:type="dcterms:W3CDTF">2023-06-13T19:05:26Z</dcterms:modified>
  <cp:category/>
  <cp:version/>
  <cp:contentType/>
  <cp:contentStatus/>
</cp:coreProperties>
</file>