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960" activeTab="0"/>
  </bookViews>
  <sheets>
    <sheet name="Resumen General" sheetId="1" r:id="rId1"/>
  </sheets>
  <definedNames>
    <definedName name="_xlnm.Print_Area" localSheetId="0">'Resumen General'!$A$1:$L$49</definedName>
  </definedNames>
  <calcPr fullCalcOnLoad="1"/>
</workbook>
</file>

<file path=xl/sharedStrings.xml><?xml version="1.0" encoding="utf-8"?>
<sst xmlns="http://schemas.openxmlformats.org/spreadsheetml/2006/main" count="57" uniqueCount="57">
  <si>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</si>
  <si>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</si>
  <si>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</si>
  <si>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</si>
  <si>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</si>
  <si>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</si>
  <si>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</si>
  <si>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</si>
  <si>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</si>
  <si>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</si>
  <si>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</si>
  <si>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</si>
  <si>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</si>
  <si>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</si>
  <si>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</si>
  <si>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</si>
  <si>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</si>
  <si>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</si>
  <si>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</si>
  <si>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</si>
  <si>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</si>
  <si>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</si>
  <si>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</si>
  <si>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</si>
  <si>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</si>
  <si>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</si>
  <si>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</si>
  <si>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</si>
  <si>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</si>
  <si>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</si>
  <si>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</si>
  <si>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</si>
  <si>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</si>
  <si>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Nota 02:  Favor tomar otra de que los valores reflejados en Tarjeta de Crédito reportados por las Oficinas Provinciales y Sede Central están presentados en montos Brutos.  (Sin aplicar el descuento del 2.35% de descuento).</t>
  </si>
  <si>
    <t>Se realizaron Varios Ajustes en el Libro de la Cuenta Única del Tesorero, las cuales detallamos a continuación:</t>
  </si>
  <si>
    <t>ENCARGADO DEPARTAMENTO FINANCIERO</t>
  </si>
  <si>
    <t>USD DOLLAR</t>
  </si>
  <si>
    <t>010-250837-2</t>
  </si>
  <si>
    <t>DIVISION DE TESORERIA (SECCION DE INGRESOS)</t>
  </si>
  <si>
    <t xml:space="preserve">REPORTE DE RECAUDACIONES </t>
  </si>
  <si>
    <t>DEPARTAMENTO FINANCIERO</t>
  </si>
  <si>
    <t>APROBADO POR:  LIC. MANUEL FLORIAN LABOUR</t>
  </si>
  <si>
    <t>ENCARGADA DIVISION TESORERIA</t>
  </si>
  <si>
    <t xml:space="preserve"> Total </t>
  </si>
  <si>
    <t>ENERO - DICIEMBRE 2023</t>
  </si>
  <si>
    <t>REVISADO POR:  LICDA.VILMA LUGO</t>
  </si>
  <si>
    <t>d)  Corrección Carnet RD$ 3,990.00, correspondiente; (Febrero $3,990.00 ).</t>
  </si>
  <si>
    <t>b)  Transferencia Recibida por Servicios Ofrecidos a los Consulados RD$66,155,279.87 (Enero $5,316,121.23; $2,054,424.85; Marzo $18,278,184.07; Abril $5,807,650.58; Mayo $13,987,053.04; Junio $11,543,894.83; Julio $9,167,951.27)</t>
  </si>
  <si>
    <t xml:space="preserve">c)  Transferencias Recibidas de SIRITE Comisión por Servicios por un monto de RD$6,025,000.00 (Enero $835,000.00; Febrero $660,500.00; Marzo $657,000.00; Abril $663,500.00; Mayo $1,051,900.00; Junio $1,136,400.00; Julio $1,020,700.00).  </t>
  </si>
  <si>
    <t>e)  Otras Transferencias Recibidas de SIRITE: RD$2,600.00, correspondiente a; (Mayo y entro en Junio $2,400.00); ( Junio y entro en Julio $200.00).</t>
  </si>
  <si>
    <t>f) Favor tomar nota que en la Cuenta Colectora están incluidos las Comisiones de los Impuestos por un monto de RD$8,285,698.94 (Enero $599,277.54; Febrero 666,899.92; Marzo $754,247.74; Abril $544,740.06; Mayo $839,252.21; Junio $797,213.97; Julio $4,084.067.50) correspondientes a Tarjeta de Crédito 2023. respectivamente.</t>
  </si>
  <si>
    <t>Nota:  Los datos suministrados en le mes de Agosto están sujetos a Revisión con los Estados de Cuentas del Banco de Reservas y Tesorería Nacional.</t>
  </si>
  <si>
    <t>Ingresos Cuenta CUT Año 2023 (Ene-Agosto)</t>
  </si>
  <si>
    <t>Otros Ingresos Ene - Agosto Año 2023</t>
  </si>
  <si>
    <t>a) Se ajustó el valor correspondiente a Deducciones Seguro Complementario a Empleados por RD$320,647.23 (Enero $43,693.11; Febrero $45,075.11; Marzo $45,864.67; Abril $45,864.67; Mayo $45,864.67; Junio $48,132.12; Julio $46,151.88; Agosto $)</t>
  </si>
  <si>
    <t>Nota :  Tasa de conversión Enero - Diciembre 2023 del Banco Central e Impuestos Internos:  (Enero $56.37; Febrero $55.88; Marzo $54.80; Abril $54.57; Mayo $54.37; Junio $54.71; Julio $55.68; Agosto $56.46).</t>
  </si>
  <si>
    <t xml:space="preserve">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</si>
</sst>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u val="singleAccounting"/>
      <sz val="11"/>
      <color indexed="8"/>
      <name val="Arial"/>
      <family val="2"/>
    </font>
    <font>
      <b/>
      <u val="singleAccounting"/>
      <sz val="11"/>
      <color indexed="10"/>
      <name val="Arial"/>
      <family val="2"/>
    </font>
    <font>
      <sz val="11"/>
      <color indexed="1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b/>
      <u val="singleAccounting"/>
      <sz val="11"/>
      <color rgb="FFFF0000"/>
      <name val="Arial"/>
      <family val="2"/>
    </font>
    <font>
      <b/>
      <sz val="10"/>
      <color theme="1"/>
      <name val="Arial"/>
      <family val="2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3">
    <xf numFmtId="0" fontId="0" fillId="0" borderId="0" xfId="0" applyAlignment="1">
      <alignment/>
    </xf>
    <xf numFmtId="185" fontId="22" fillId="0" borderId="0" xfId="0" applyNumberFormat="1" applyFont="1" applyBorder="1" applyAlignment="1">
      <alignment horizontal="center"/>
    </xf>
    <xf numFmtId="185" fontId="23" fillId="0" borderId="0" xfId="0" applyNumberFormat="1" applyFont="1" applyAlignment="1">
      <alignment/>
    </xf>
    <xf numFmtId="185" fontId="22" fillId="0" borderId="0" xfId="0" applyNumberFormat="1" applyFont="1" applyBorder="1" applyAlignment="1">
      <alignment/>
    </xf>
    <xf numFmtId="185" fontId="22" fillId="0" borderId="0" xfId="0" applyNumberFormat="1" applyFont="1" applyBorder="1" applyAlignment="1">
      <alignment horizontal="center"/>
    </xf>
    <xf numFmtId="185" fontId="24" fillId="0" borderId="0" xfId="0" applyNumberFormat="1" applyFont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top"/>
    </xf>
    <xf numFmtId="0" fontId="22" fillId="33" borderId="16" xfId="0" applyFont="1" applyFill="1" applyBorder="1" applyAlignment="1">
      <alignment horizontal="center" vertical="top"/>
    </xf>
    <xf numFmtId="0" fontId="22" fillId="33" borderId="17" xfId="0" applyFont="1" applyFill="1" applyBorder="1" applyAlignment="1">
      <alignment horizontal="center" vertical="top"/>
    </xf>
    <xf numFmtId="0" fontId="22" fillId="33" borderId="15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vertical="top"/>
    </xf>
    <xf numFmtId="0" fontId="22" fillId="33" borderId="19" xfId="0" applyFont="1" applyFill="1" applyBorder="1" applyAlignment="1">
      <alignment horizontal="center" vertical="top"/>
    </xf>
    <xf numFmtId="0" fontId="22" fillId="33" borderId="20" xfId="0" applyFont="1" applyFill="1" applyBorder="1" applyAlignment="1">
      <alignment horizontal="center" vertical="top"/>
    </xf>
    <xf numFmtId="0" fontId="22" fillId="33" borderId="18" xfId="0" applyFont="1" applyFill="1" applyBorder="1" applyAlignment="1">
      <alignment vertical="center"/>
    </xf>
    <xf numFmtId="0" fontId="22" fillId="33" borderId="18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 wrapText="1"/>
    </xf>
    <xf numFmtId="0" fontId="22" fillId="33" borderId="21" xfId="0" applyFont="1" applyFill="1" applyBorder="1" applyAlignment="1">
      <alignment vertical="top" wrapText="1"/>
    </xf>
    <xf numFmtId="0" fontId="22" fillId="33" borderId="22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wrapText="1"/>
    </xf>
    <xf numFmtId="0" fontId="22" fillId="33" borderId="13" xfId="0" applyFont="1" applyFill="1" applyBorder="1" applyAlignment="1">
      <alignment wrapText="1"/>
    </xf>
    <xf numFmtId="0" fontId="22" fillId="33" borderId="13" xfId="0" applyFont="1" applyFill="1" applyBorder="1" applyAlignment="1">
      <alignment horizontal="justify"/>
    </xf>
    <xf numFmtId="0" fontId="22" fillId="33" borderId="13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justify"/>
    </xf>
    <xf numFmtId="0" fontId="24" fillId="0" borderId="23" xfId="0" applyFont="1" applyBorder="1" applyAlignment="1">
      <alignment/>
    </xf>
    <xf numFmtId="185" fontId="49" fillId="0" borderId="24" xfId="52" applyNumberFormat="1" applyFont="1" applyFill="1" applyBorder="1" applyAlignment="1" applyProtection="1">
      <alignment/>
      <protection/>
    </xf>
    <xf numFmtId="185" fontId="49" fillId="0" borderId="25" xfId="52" applyNumberFormat="1" applyFont="1" applyFill="1" applyBorder="1" applyAlignment="1" applyProtection="1">
      <alignment/>
      <protection/>
    </xf>
    <xf numFmtId="185" fontId="24" fillId="0" borderId="26" xfId="52" applyNumberFormat="1" applyFont="1" applyFill="1" applyBorder="1" applyAlignment="1" applyProtection="1">
      <alignment/>
      <protection/>
    </xf>
    <xf numFmtId="185" fontId="24" fillId="0" borderId="27" xfId="52" applyNumberFormat="1" applyFont="1" applyFill="1" applyBorder="1" applyAlignment="1" applyProtection="1">
      <alignment/>
      <protection/>
    </xf>
    <xf numFmtId="185" fontId="49" fillId="0" borderId="28" xfId="52" applyNumberFormat="1" applyFont="1" applyFill="1" applyBorder="1" applyAlignment="1" applyProtection="1">
      <alignment/>
      <protection/>
    </xf>
    <xf numFmtId="185" fontId="24" fillId="0" borderId="25" xfId="52" applyNumberFormat="1" applyFont="1" applyFill="1" applyBorder="1" applyAlignment="1" applyProtection="1">
      <alignment/>
      <protection/>
    </xf>
    <xf numFmtId="185" fontId="24" fillId="0" borderId="29" xfId="52" applyNumberFormat="1" applyFont="1" applyFill="1" applyBorder="1" applyAlignment="1" applyProtection="1">
      <alignment/>
      <protection/>
    </xf>
    <xf numFmtId="0" fontId="24" fillId="0" borderId="30" xfId="0" applyFont="1" applyBorder="1" applyAlignment="1">
      <alignment/>
    </xf>
    <xf numFmtId="185" fontId="24" fillId="0" borderId="31" xfId="52" applyNumberFormat="1" applyFont="1" applyFill="1" applyBorder="1" applyAlignment="1" applyProtection="1">
      <alignment/>
      <protection/>
    </xf>
    <xf numFmtId="185" fontId="49" fillId="0" borderId="32" xfId="52" applyNumberFormat="1" applyFont="1" applyFill="1" applyBorder="1" applyAlignment="1" applyProtection="1">
      <alignment/>
      <protection/>
    </xf>
    <xf numFmtId="185" fontId="24" fillId="0" borderId="24" xfId="52" applyNumberFormat="1" applyFont="1" applyFill="1" applyBorder="1" applyAlignment="1" applyProtection="1">
      <alignment/>
      <protection/>
    </xf>
    <xf numFmtId="185" fontId="50" fillId="0" borderId="0" xfId="0" applyNumberFormat="1" applyFont="1" applyAlignment="1">
      <alignment/>
    </xf>
    <xf numFmtId="185" fontId="49" fillId="0" borderId="24" xfId="52" applyNumberFormat="1" applyFont="1" applyFill="1" applyBorder="1" applyAlignment="1" applyProtection="1">
      <alignment horizontal="left" indent="1"/>
      <protection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2" fillId="34" borderId="35" xfId="0" applyFont="1" applyFill="1" applyBorder="1" applyAlignment="1">
      <alignment horizontal="center"/>
    </xf>
    <xf numFmtId="185" fontId="51" fillId="0" borderId="36" xfId="0" applyNumberFormat="1" applyFont="1" applyBorder="1" applyAlignment="1">
      <alignment/>
    </xf>
    <xf numFmtId="185" fontId="51" fillId="0" borderId="37" xfId="0" applyNumberFormat="1" applyFont="1" applyBorder="1" applyAlignment="1">
      <alignment/>
    </xf>
    <xf numFmtId="0" fontId="22" fillId="34" borderId="38" xfId="0" applyFont="1" applyFill="1" applyBorder="1" applyAlignment="1">
      <alignment/>
    </xf>
    <xf numFmtId="185" fontId="24" fillId="0" borderId="0" xfId="0" applyNumberFormat="1" applyFont="1" applyBorder="1" applyAlignment="1">
      <alignment/>
    </xf>
    <xf numFmtId="185" fontId="22" fillId="0" borderId="0" xfId="0" applyNumberFormat="1" applyFont="1" applyBorder="1" applyAlignment="1">
      <alignment/>
    </xf>
    <xf numFmtId="177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51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top" wrapText="1"/>
    </xf>
    <xf numFmtId="0" fontId="51" fillId="0" borderId="19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0" xfId="0" applyFont="1" applyBorder="1" applyAlignment="1">
      <alignment/>
    </xf>
    <xf numFmtId="185" fontId="26" fillId="0" borderId="19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85" fontId="26" fillId="0" borderId="16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185" fontId="23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50" fillId="0" borderId="0" xfId="50" applyFont="1" applyAlignment="1">
      <alignment horizontal="left" wrapText="1"/>
    </xf>
    <xf numFmtId="0" fontId="23" fillId="0" borderId="0" xfId="0" applyFont="1" applyAlignment="1">
      <alignment/>
    </xf>
    <xf numFmtId="43" fontId="51" fillId="35" borderId="15" xfId="50" applyFont="1" applyFill="1" applyBorder="1" applyAlignment="1">
      <alignment horizontal="left" wrapText="1"/>
    </xf>
    <xf numFmtId="43" fontId="51" fillId="35" borderId="16" xfId="50" applyFont="1" applyFill="1" applyBorder="1" applyAlignment="1">
      <alignment horizontal="left" wrapText="1"/>
    </xf>
    <xf numFmtId="43" fontId="51" fillId="35" borderId="17" xfId="50" applyFont="1" applyFill="1" applyBorder="1" applyAlignment="1">
      <alignment wrapText="1"/>
    </xf>
    <xf numFmtId="43" fontId="50" fillId="0" borderId="0" xfId="50" applyFont="1" applyAlignment="1">
      <alignment wrapText="1"/>
    </xf>
    <xf numFmtId="0" fontId="50" fillId="0" borderId="0" xfId="0" applyFont="1" applyAlignment="1">
      <alignment wrapText="1"/>
    </xf>
    <xf numFmtId="0" fontId="22" fillId="0" borderId="0" xfId="0" applyFont="1" applyAlignment="1">
      <alignment horizontal="justify"/>
    </xf>
    <xf numFmtId="43" fontId="51" fillId="35" borderId="39" xfId="50" applyFont="1" applyFill="1" applyBorder="1" applyAlignment="1">
      <alignment/>
    </xf>
    <xf numFmtId="43" fontId="51" fillId="35" borderId="0" xfId="50" applyFont="1" applyFill="1" applyBorder="1" applyAlignment="1">
      <alignment horizontal="left" wrapText="1"/>
    </xf>
    <xf numFmtId="43" fontId="52" fillId="35" borderId="40" xfId="50" applyFont="1" applyFill="1" applyBorder="1" applyAlignment="1">
      <alignment horizontal="left" wrapText="1"/>
    </xf>
    <xf numFmtId="43" fontId="50" fillId="0" borderId="0" xfId="50" applyFont="1" applyAlignment="1">
      <alignment horizontal="left" wrapText="1"/>
    </xf>
    <xf numFmtId="0" fontId="50" fillId="0" borderId="0" xfId="0" applyFont="1" applyAlignment="1">
      <alignment horizontal="left" wrapText="1"/>
    </xf>
    <xf numFmtId="43" fontId="51" fillId="35" borderId="18" xfId="50" applyFont="1" applyFill="1" applyBorder="1" applyAlignment="1">
      <alignment horizontal="left" wrapText="1"/>
    </xf>
    <xf numFmtId="43" fontId="49" fillId="35" borderId="19" xfId="50" applyFont="1" applyFill="1" applyBorder="1" applyAlignment="1">
      <alignment horizontal="left" wrapText="1"/>
    </xf>
    <xf numFmtId="43" fontId="51" fillId="35" borderId="20" xfId="50" applyFont="1" applyFill="1" applyBorder="1" applyAlignment="1">
      <alignment horizontal="left" wrapText="1"/>
    </xf>
    <xf numFmtId="43" fontId="24" fillId="0" borderId="0" xfId="50" applyFont="1" applyAlignment="1">
      <alignment horizontal="left" wrapText="1"/>
    </xf>
    <xf numFmtId="0" fontId="24" fillId="0" borderId="0" xfId="0" applyFont="1" applyAlignment="1">
      <alignment horizontal="left" wrapText="1"/>
    </xf>
    <xf numFmtId="43" fontId="53" fillId="0" borderId="0" xfId="50" applyFont="1" applyAlignment="1">
      <alignment horizontal="justify"/>
    </xf>
    <xf numFmtId="43" fontId="24" fillId="0" borderId="0" xfId="50" applyFont="1" applyAlignment="1">
      <alignment wrapText="1"/>
    </xf>
    <xf numFmtId="0" fontId="24" fillId="0" borderId="0" xfId="0" applyFont="1" applyAlignment="1">
      <alignment wrapText="1"/>
    </xf>
    <xf numFmtId="43" fontId="50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left" vertical="justify" wrapText="1"/>
    </xf>
    <xf numFmtId="0" fontId="22" fillId="0" borderId="0" xfId="0" applyFont="1" applyAlignment="1">
      <alignment horizontal="justify" wrapText="1"/>
    </xf>
    <xf numFmtId="0" fontId="51" fillId="0" borderId="0" xfId="0" applyFont="1" applyAlignment="1">
      <alignment wrapText="1"/>
    </xf>
    <xf numFmtId="0" fontId="22" fillId="34" borderId="0" xfId="0" applyFont="1" applyFill="1" applyBorder="1" applyAlignment="1">
      <alignment horizontal="justify"/>
    </xf>
    <xf numFmtId="43" fontId="22" fillId="0" borderId="0" xfId="0" applyNumberFormat="1" applyFont="1" applyAlignment="1">
      <alignment/>
    </xf>
    <xf numFmtId="0" fontId="51" fillId="0" borderId="0" xfId="0" applyFont="1" applyAlignment="1">
      <alignment horizontal="left" wrapText="1"/>
    </xf>
    <xf numFmtId="185" fontId="25" fillId="0" borderId="0" xfId="0" applyNumberFormat="1" applyFont="1" applyAlignment="1">
      <alignment horizontal="left"/>
    </xf>
    <xf numFmtId="185" fontId="22" fillId="34" borderId="0" xfId="0" applyNumberFormat="1" applyFont="1" applyFill="1" applyBorder="1" applyAlignment="1">
      <alignment horizontal="justify"/>
    </xf>
    <xf numFmtId="185" fontId="22" fillId="0" borderId="0" xfId="0" applyNumberFormat="1" applyFont="1" applyAlignment="1">
      <alignment horizontal="justify"/>
    </xf>
    <xf numFmtId="185" fontId="29" fillId="0" borderId="0" xfId="0" applyNumberFormat="1" applyFont="1" applyAlignment="1">
      <alignment/>
    </xf>
    <xf numFmtId="0" fontId="30" fillId="0" borderId="0" xfId="0" applyFont="1" applyAlignment="1">
      <alignment horizontal="justify" wrapText="1"/>
    </xf>
    <xf numFmtId="177" fontId="30" fillId="0" borderId="0" xfId="0" applyNumberFormat="1" applyFont="1" applyAlignment="1">
      <alignment/>
    </xf>
    <xf numFmtId="0" fontId="54" fillId="0" borderId="0" xfId="0" applyFont="1" applyFill="1" applyBorder="1" applyAlignment="1">
      <alignment horizontal="left" wrapText="1"/>
    </xf>
    <xf numFmtId="0" fontId="30" fillId="0" borderId="0" xfId="0" applyFont="1" applyAlignment="1">
      <alignment horizontal="left"/>
    </xf>
    <xf numFmtId="0" fontId="4" fillId="0" borderId="0" xfId="0" applyFont="1" applyAlignment="1">
      <alignment/>
    </xf>
    <xf numFmtId="43" fontId="4" fillId="0" borderId="0" xfId="50" applyFont="1" applyAlignment="1">
      <alignment/>
    </xf>
    <xf numFmtId="0" fontId="30" fillId="0" borderId="0" xfId="0" applyFont="1" applyAlignment="1">
      <alignment/>
    </xf>
    <xf numFmtId="185" fontId="30" fillId="0" borderId="0" xfId="0" applyNumberFormat="1" applyFont="1" applyAlignment="1">
      <alignment/>
    </xf>
    <xf numFmtId="0" fontId="55" fillId="0" borderId="0" xfId="0" applyFont="1" applyBorder="1" applyAlignment="1">
      <alignment horizontal="left" wrapText="1"/>
    </xf>
    <xf numFmtId="0" fontId="30" fillId="0" borderId="0" xfId="0" applyNumberFormat="1" applyFont="1" applyAlignment="1">
      <alignment horizontal="left" vertical="top" wrapText="1"/>
    </xf>
    <xf numFmtId="0" fontId="54" fillId="0" borderId="0" xfId="0" applyNumberFormat="1" applyFont="1" applyFill="1" applyAlignment="1">
      <alignment horizontal="left" vertical="top" wrapText="1"/>
    </xf>
    <xf numFmtId="0" fontId="54" fillId="0" borderId="0" xfId="0" applyNumberFormat="1" applyFont="1" applyAlignment="1">
      <alignment horizontal="left" vertical="top" wrapText="1"/>
    </xf>
    <xf numFmtId="0" fontId="54" fillId="0" borderId="0" xfId="0" applyNumberFormat="1" applyFont="1" applyAlignment="1">
      <alignment horizontal="left" vertical="top" wrapText="1"/>
    </xf>
    <xf numFmtId="0" fontId="54" fillId="35" borderId="41" xfId="0" applyFont="1" applyFill="1" applyBorder="1" applyAlignment="1">
      <alignment horizontal="left" vertical="top" wrapText="1"/>
    </xf>
    <xf numFmtId="0" fontId="54" fillId="35" borderId="31" xfId="0" applyFont="1" applyFill="1" applyBorder="1" applyAlignment="1">
      <alignment horizontal="left" vertical="top" wrapText="1"/>
    </xf>
    <xf numFmtId="0" fontId="54" fillId="35" borderId="42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304800</xdr:rowOff>
    </xdr:from>
    <xdr:to>
      <xdr:col>2</xdr:col>
      <xdr:colOff>142875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04800"/>
          <a:ext cx="1314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6"/>
  <sheetViews>
    <sheetView tabSelected="1" zoomScaleSheetLayoutView="100" zoomScalePageLayoutView="0" workbookViewId="0" topLeftCell="A1">
      <selection activeCell="A45" sqref="A45:K46"/>
    </sheetView>
  </sheetViews>
  <sheetFormatPr defaultColWidth="11.00390625" defaultRowHeight="12.75"/>
  <cols>
    <col min="1" max="1" width="17.28125" style="2" customWidth="1"/>
    <col min="2" max="2" width="19.57421875" style="2" customWidth="1"/>
    <col min="3" max="3" width="18.421875" style="2" customWidth="1"/>
    <col min="4" max="4" width="33.140625" style="2" hidden="1" customWidth="1"/>
    <col min="5" max="5" width="18.421875" style="2" customWidth="1"/>
    <col min="6" max="6" width="20.00390625" style="2" customWidth="1"/>
    <col min="7" max="7" width="3.140625" style="2" hidden="1" customWidth="1"/>
    <col min="8" max="8" width="17.421875" style="2" customWidth="1"/>
    <col min="9" max="9" width="17.28125" style="2" customWidth="1"/>
    <col min="10" max="10" width="16.28125" style="2" customWidth="1"/>
    <col min="11" max="11" width="19.00390625" style="2" customWidth="1"/>
    <col min="12" max="12" width="21.421875" style="2" customWidth="1"/>
    <col min="13" max="13" width="31.8515625" style="2" customWidth="1"/>
    <col min="14" max="14" width="25.57421875" style="2" bestFit="1" customWidth="1"/>
    <col min="15" max="15" width="11.140625" style="2" bestFit="1" customWidth="1"/>
    <col min="16" max="16" width="23.8515625" style="2" bestFit="1" customWidth="1"/>
    <col min="17" max="17" width="25.57421875" style="2" bestFit="1" customWidth="1"/>
    <col min="18" max="18" width="16.57421875" style="2" bestFit="1" customWidth="1"/>
    <col min="19" max="19" width="22.28125" style="2" bestFit="1" customWidth="1"/>
    <col min="20" max="20" width="23.8515625" style="2" bestFit="1" customWidth="1"/>
    <col min="21" max="21" width="19.8515625" style="2" bestFit="1" customWidth="1"/>
    <col min="22" max="22" width="23.8515625" style="2" bestFit="1" customWidth="1"/>
    <col min="23" max="23" width="25.57421875" style="2" bestFit="1" customWidth="1"/>
    <col min="24" max="16384" width="11.00390625" style="2" customWidth="1"/>
  </cols>
  <sheetData>
    <row r="1" spans="1:12" ht="24.75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6.25" customHeight="1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.75" customHeight="1">
      <c r="A3" s="1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0" ht="24.75" customHeight="1">
      <c r="A4" s="1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12" ht="24.75" customHeight="1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4.75" customHeight="1">
      <c r="A6" s="1" t="s">
        <v>12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1" ht="0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9" customHeight="1" thickBot="1">
      <c r="A8" s="4"/>
      <c r="B8" s="4"/>
      <c r="C8" s="4"/>
      <c r="D8" s="4"/>
      <c r="E8" s="4"/>
      <c r="F8" s="4"/>
      <c r="G8" s="5"/>
      <c r="H8" s="5"/>
      <c r="I8" s="5"/>
      <c r="J8" s="5"/>
      <c r="K8" s="5"/>
    </row>
    <row r="9" spans="1:12" ht="31.5" customHeight="1" thickBot="1">
      <c r="A9" s="6" t="s">
        <v>1</v>
      </c>
      <c r="B9" s="7" t="s">
        <v>21</v>
      </c>
      <c r="C9" s="8"/>
      <c r="D9" s="8"/>
      <c r="E9" s="8"/>
      <c r="F9" s="8"/>
      <c r="G9" s="8"/>
      <c r="H9" s="8"/>
      <c r="I9" s="8"/>
      <c r="J9" s="8"/>
      <c r="K9" s="9"/>
      <c r="L9" s="6" t="s">
        <v>15</v>
      </c>
    </row>
    <row r="10" spans="1:12" ht="27.75" customHeight="1">
      <c r="A10" s="10"/>
      <c r="B10" s="11" t="s">
        <v>18</v>
      </c>
      <c r="C10" s="12" t="s">
        <v>29</v>
      </c>
      <c r="D10" s="13"/>
      <c r="E10" s="13"/>
      <c r="F10" s="13"/>
      <c r="G10" s="14"/>
      <c r="H10" s="15" t="s">
        <v>37</v>
      </c>
      <c r="I10" s="16"/>
      <c r="J10" s="15" t="s">
        <v>24</v>
      </c>
      <c r="K10" s="16"/>
      <c r="L10" s="10"/>
    </row>
    <row r="11" spans="1:12" ht="31.5" customHeight="1" thickBot="1">
      <c r="A11" s="10"/>
      <c r="B11" s="17" t="s">
        <v>20</v>
      </c>
      <c r="C11" s="18" t="s">
        <v>19</v>
      </c>
      <c r="D11" s="19"/>
      <c r="E11" s="19"/>
      <c r="F11" s="20"/>
      <c r="G11" s="21"/>
      <c r="H11" s="22"/>
      <c r="I11" s="23"/>
      <c r="J11" s="22"/>
      <c r="K11" s="23"/>
      <c r="L11" s="10"/>
    </row>
    <row r="12" spans="1:12" ht="69" customHeight="1" thickBot="1">
      <c r="A12" s="24"/>
      <c r="B12" s="25" t="s">
        <v>27</v>
      </c>
      <c r="C12" s="25" t="s">
        <v>30</v>
      </c>
      <c r="D12" s="26"/>
      <c r="E12" s="27" t="s">
        <v>28</v>
      </c>
      <c r="F12" s="28" t="s">
        <v>31</v>
      </c>
      <c r="G12" s="29" t="s">
        <v>16</v>
      </c>
      <c r="H12" s="30" t="s">
        <v>36</v>
      </c>
      <c r="I12" s="31" t="s">
        <v>14</v>
      </c>
      <c r="J12" s="32" t="s">
        <v>25</v>
      </c>
      <c r="K12" s="33" t="s">
        <v>26</v>
      </c>
      <c r="L12" s="24"/>
    </row>
    <row r="13" spans="1:12" ht="49.5" customHeight="1">
      <c r="A13" s="34" t="s">
        <v>2</v>
      </c>
      <c r="B13" s="35">
        <v>66273500</v>
      </c>
      <c r="C13" s="36">
        <v>20247150</v>
      </c>
      <c r="D13" s="36"/>
      <c r="E13" s="36">
        <v>5247935.69</v>
      </c>
      <c r="F13" s="37">
        <f>+C13+E13</f>
        <v>25495085.69</v>
      </c>
      <c r="G13" s="38"/>
      <c r="H13" s="39">
        <v>188116.72</v>
      </c>
      <c r="I13" s="40">
        <f>H13*56.37</f>
        <v>10604139.5064</v>
      </c>
      <c r="J13" s="40">
        <v>125032.13</v>
      </c>
      <c r="K13" s="37">
        <f>J13*56.37</f>
        <v>7048061.1681</v>
      </c>
      <c r="L13" s="41">
        <f>+B13+F13+I13+K13</f>
        <v>109420786.3645</v>
      </c>
    </row>
    <row r="14" spans="1:13" ht="49.5" customHeight="1">
      <c r="A14" s="42" t="s">
        <v>4</v>
      </c>
      <c r="B14" s="35">
        <v>41612350</v>
      </c>
      <c r="C14" s="35">
        <v>18942800</v>
      </c>
      <c r="D14" s="35"/>
      <c r="E14" s="35">
        <v>5992976.14</v>
      </c>
      <c r="F14" s="35">
        <f>+C14+E14</f>
        <v>24935776.14</v>
      </c>
      <c r="G14" s="43"/>
      <c r="H14" s="44">
        <v>154796.8</v>
      </c>
      <c r="I14" s="45">
        <f>H14*55.88</f>
        <v>8650045.184</v>
      </c>
      <c r="J14" s="40">
        <v>129042.41</v>
      </c>
      <c r="K14" s="45">
        <f>J14*55.88</f>
        <v>7210889.870800001</v>
      </c>
      <c r="L14" s="41">
        <f>B14+F14+I14+K14</f>
        <v>82409061.1948</v>
      </c>
      <c r="M14" s="46"/>
    </row>
    <row r="15" spans="1:12" ht="49.5" customHeight="1">
      <c r="A15" s="42" t="s">
        <v>3</v>
      </c>
      <c r="B15" s="35">
        <v>71148400</v>
      </c>
      <c r="C15" s="35">
        <v>25437300</v>
      </c>
      <c r="D15" s="35"/>
      <c r="E15" s="35">
        <v>8808822.21</v>
      </c>
      <c r="F15" s="35">
        <f>C15+E15</f>
        <v>34246122.21</v>
      </c>
      <c r="G15" s="43"/>
      <c r="H15" s="44">
        <v>79457.83</v>
      </c>
      <c r="I15" s="45">
        <f>+H15*54.8</f>
        <v>4354289.084</v>
      </c>
      <c r="J15" s="40">
        <v>126777.02</v>
      </c>
      <c r="K15" s="45">
        <f>+J15*54.8</f>
        <v>6947380.6959999995</v>
      </c>
      <c r="L15" s="41">
        <f>B15+F15+I15+K15</f>
        <v>116696191.99000001</v>
      </c>
    </row>
    <row r="16" spans="1:12" ht="49.5" customHeight="1">
      <c r="A16" s="42" t="s">
        <v>5</v>
      </c>
      <c r="B16" s="35">
        <v>94696800</v>
      </c>
      <c r="C16" s="35">
        <v>29790185</v>
      </c>
      <c r="D16" s="35"/>
      <c r="E16" s="35">
        <v>8352993.26</v>
      </c>
      <c r="F16" s="35">
        <f>+C16+E16</f>
        <v>38143178.26</v>
      </c>
      <c r="G16" s="43"/>
      <c r="H16" s="44">
        <v>77309.68</v>
      </c>
      <c r="I16" s="45">
        <f>+H16*54.57</f>
        <v>4218789.2376</v>
      </c>
      <c r="J16" s="40">
        <v>128685.18</v>
      </c>
      <c r="K16" s="45">
        <f>+J16*54.57</f>
        <v>7022350.2726</v>
      </c>
      <c r="L16" s="41">
        <f>+B16+F16+I16+K16</f>
        <v>144081117.77019998</v>
      </c>
    </row>
    <row r="17" spans="1:12" ht="49.5" customHeight="1">
      <c r="A17" s="42" t="s">
        <v>6</v>
      </c>
      <c r="B17" s="35">
        <v>100104350</v>
      </c>
      <c r="C17" s="35">
        <v>33704400</v>
      </c>
      <c r="D17" s="35"/>
      <c r="E17" s="35">
        <v>9788600.3</v>
      </c>
      <c r="F17" s="35">
        <f>+C17+E17</f>
        <v>43493000.3</v>
      </c>
      <c r="G17" s="43"/>
      <c r="H17" s="44">
        <v>296324.42</v>
      </c>
      <c r="I17" s="45">
        <f>+H17*54.37</f>
        <v>16111158.7154</v>
      </c>
      <c r="J17" s="40">
        <v>198789.83</v>
      </c>
      <c r="K17" s="45">
        <f>+J17*54.37</f>
        <v>10808203.057099998</v>
      </c>
      <c r="L17" s="41">
        <f aca="true" t="shared" si="0" ref="L17:L24">B17+F17+I17+K17</f>
        <v>170516712.07250002</v>
      </c>
    </row>
    <row r="18" spans="1:12" ht="49.5" customHeight="1">
      <c r="A18" s="42" t="s">
        <v>7</v>
      </c>
      <c r="B18" s="47">
        <v>75748100</v>
      </c>
      <c r="C18" s="35">
        <v>28686050</v>
      </c>
      <c r="D18" s="35"/>
      <c r="E18" s="35">
        <v>9006340.49</v>
      </c>
      <c r="F18" s="35">
        <f>+C18+E18</f>
        <v>37692390.49</v>
      </c>
      <c r="G18" s="43"/>
      <c r="H18" s="44">
        <v>335648.3</v>
      </c>
      <c r="I18" s="45">
        <f>H18*54.71</f>
        <v>18363318.493</v>
      </c>
      <c r="J18" s="40">
        <v>183775.99</v>
      </c>
      <c r="K18" s="45">
        <f>J18*54.71</f>
        <v>10054384.412899999</v>
      </c>
      <c r="L18" s="41">
        <f>+B18+F18+I18+K18</f>
        <v>141858193.3959</v>
      </c>
    </row>
    <row r="19" spans="1:12" ht="49.5" customHeight="1">
      <c r="A19" s="42" t="s">
        <v>8</v>
      </c>
      <c r="B19" s="35">
        <v>81142450</v>
      </c>
      <c r="C19" s="35">
        <v>29815080</v>
      </c>
      <c r="D19" s="35"/>
      <c r="E19" s="35">
        <v>10826596.01</v>
      </c>
      <c r="F19" s="35">
        <f>+C19+E19</f>
        <v>40641676.01</v>
      </c>
      <c r="G19" s="43"/>
      <c r="H19" s="44">
        <v>315382.53</v>
      </c>
      <c r="I19" s="45">
        <f>H19*55.68</f>
        <v>17560499.270400003</v>
      </c>
      <c r="J19" s="40">
        <v>201180.77</v>
      </c>
      <c r="K19" s="45">
        <f>J19*55.68</f>
        <v>11201745.273599999</v>
      </c>
      <c r="L19" s="41">
        <f t="shared" si="0"/>
        <v>150546370.554</v>
      </c>
    </row>
    <row r="20" spans="1:12" ht="49.5" customHeight="1">
      <c r="A20" s="48" t="s">
        <v>23</v>
      </c>
      <c r="B20" s="35">
        <v>74849250</v>
      </c>
      <c r="C20" s="35">
        <v>29048371.58</v>
      </c>
      <c r="D20" s="35"/>
      <c r="E20" s="35">
        <v>8703639.62</v>
      </c>
      <c r="F20" s="35">
        <f>+C20+E20</f>
        <v>37752011.199999996</v>
      </c>
      <c r="G20" s="43"/>
      <c r="H20" s="44">
        <v>234909.66</v>
      </c>
      <c r="I20" s="45">
        <f>H20*56.46</f>
        <v>13262999.4036</v>
      </c>
      <c r="J20" s="40">
        <v>145836.47</v>
      </c>
      <c r="K20" s="45">
        <f>J20*56.46</f>
        <v>8233927.0962000005</v>
      </c>
      <c r="L20" s="41">
        <f t="shared" si="0"/>
        <v>134098187.6998</v>
      </c>
    </row>
    <row r="21" spans="1:12" ht="49.5" customHeight="1">
      <c r="A21" s="48" t="s">
        <v>9</v>
      </c>
      <c r="B21" s="35">
        <v>0</v>
      </c>
      <c r="C21" s="35">
        <v>0</v>
      </c>
      <c r="D21" s="35"/>
      <c r="E21" s="35">
        <v>0</v>
      </c>
      <c r="F21" s="35">
        <f>C21+E21</f>
        <v>0</v>
      </c>
      <c r="G21" s="43"/>
      <c r="H21" s="44">
        <v>0</v>
      </c>
      <c r="I21" s="45">
        <f>H21*56.49</f>
        <v>0</v>
      </c>
      <c r="J21" s="40">
        <v>0</v>
      </c>
      <c r="K21" s="45">
        <f>J21*56.49</f>
        <v>0</v>
      </c>
      <c r="L21" s="41">
        <f t="shared" si="0"/>
        <v>0</v>
      </c>
    </row>
    <row r="22" spans="1:12" ht="49.5" customHeight="1">
      <c r="A22" s="48" t="s">
        <v>17</v>
      </c>
      <c r="B22" s="35">
        <v>0</v>
      </c>
      <c r="C22" s="35">
        <v>0</v>
      </c>
      <c r="D22" s="35"/>
      <c r="E22" s="35">
        <v>0</v>
      </c>
      <c r="F22" s="35">
        <f>C22+E22</f>
        <v>0</v>
      </c>
      <c r="G22" s="43"/>
      <c r="H22" s="44">
        <v>0</v>
      </c>
      <c r="I22" s="45">
        <f>H22*56.49</f>
        <v>0</v>
      </c>
      <c r="J22" s="40">
        <v>0</v>
      </c>
      <c r="K22" s="45">
        <f>J22*56.49</f>
        <v>0</v>
      </c>
      <c r="L22" s="41">
        <f t="shared" si="0"/>
        <v>0</v>
      </c>
    </row>
    <row r="23" spans="1:12" ht="49.5" customHeight="1">
      <c r="A23" s="48" t="s">
        <v>10</v>
      </c>
      <c r="B23" s="35">
        <v>0</v>
      </c>
      <c r="C23" s="35">
        <v>0</v>
      </c>
      <c r="D23" s="35"/>
      <c r="E23" s="35">
        <v>0</v>
      </c>
      <c r="F23" s="35">
        <f>C23+E23</f>
        <v>0</v>
      </c>
      <c r="G23" s="43"/>
      <c r="H23" s="44">
        <v>0</v>
      </c>
      <c r="I23" s="45">
        <f>H23*56.49</f>
        <v>0</v>
      </c>
      <c r="J23" s="40">
        <v>0</v>
      </c>
      <c r="K23" s="45">
        <f>J23*56.49</f>
        <v>0</v>
      </c>
      <c r="L23" s="41">
        <f t="shared" si="0"/>
        <v>0</v>
      </c>
    </row>
    <row r="24" spans="1:12" ht="49.5" customHeight="1" thickBot="1">
      <c r="A24" s="49" t="s">
        <v>11</v>
      </c>
      <c r="B24" s="35">
        <v>0</v>
      </c>
      <c r="C24" s="35">
        <v>0</v>
      </c>
      <c r="D24" s="35">
        <v>0</v>
      </c>
      <c r="E24" s="35">
        <v>0</v>
      </c>
      <c r="F24" s="35">
        <f>C24+E24</f>
        <v>0</v>
      </c>
      <c r="G24" s="43"/>
      <c r="H24" s="44">
        <v>0</v>
      </c>
      <c r="I24" s="45">
        <f>H24*55.15</f>
        <v>0</v>
      </c>
      <c r="J24" s="40">
        <v>0</v>
      </c>
      <c r="K24" s="40">
        <f>J24*55.15</f>
        <v>0</v>
      </c>
      <c r="L24" s="41">
        <f t="shared" si="0"/>
        <v>0</v>
      </c>
    </row>
    <row r="25" spans="1:12" ht="49.5" customHeight="1" thickBot="1" thickTop="1">
      <c r="A25" s="50" t="s">
        <v>0</v>
      </c>
      <c r="B25" s="51">
        <f>SUM(B13:B24)</f>
        <v>605575200</v>
      </c>
      <c r="C25" s="51">
        <f aca="true" t="shared" si="1" ref="C25:L25">SUM(C13:C24)</f>
        <v>215671336.57999998</v>
      </c>
      <c r="D25" s="51">
        <f t="shared" si="1"/>
        <v>0</v>
      </c>
      <c r="E25" s="51">
        <f t="shared" si="1"/>
        <v>66727903.71999999</v>
      </c>
      <c r="F25" s="51">
        <f t="shared" si="1"/>
        <v>282399240.29999995</v>
      </c>
      <c r="G25" s="51">
        <f t="shared" si="1"/>
        <v>0</v>
      </c>
      <c r="H25" s="51">
        <f t="shared" si="1"/>
        <v>1681945.94</v>
      </c>
      <c r="I25" s="51">
        <f t="shared" si="1"/>
        <v>93125238.8944</v>
      </c>
      <c r="J25" s="51">
        <f t="shared" si="1"/>
        <v>1239119.7999999998</v>
      </c>
      <c r="K25" s="51">
        <f t="shared" si="1"/>
        <v>68526941.8473</v>
      </c>
      <c r="L25" s="52">
        <f t="shared" si="1"/>
        <v>1049626621.0417</v>
      </c>
    </row>
    <row r="26" spans="1:12" ht="5.25" customHeight="1" thickTop="1">
      <c r="A26" s="53"/>
      <c r="B26" s="54"/>
      <c r="C26" s="54"/>
      <c r="D26" s="54"/>
      <c r="E26" s="54"/>
      <c r="F26" s="54"/>
      <c r="G26" s="55"/>
      <c r="H26" s="54"/>
      <c r="I26" s="54"/>
      <c r="J26" s="54"/>
      <c r="K26" s="54"/>
      <c r="L26" s="54"/>
    </row>
    <row r="27" spans="1:12" ht="42.75" customHeight="1">
      <c r="A27" s="107" t="s">
        <v>55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56"/>
    </row>
    <row r="28" spans="1:13" ht="44.25" customHeight="1">
      <c r="A28" s="109" t="s">
        <v>33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56"/>
      <c r="M28" s="2">
        <f>+L28/5</f>
        <v>0</v>
      </c>
    </row>
    <row r="29" spans="1:12" ht="7.5" customHeight="1">
      <c r="A29" s="110"/>
      <c r="B29" s="110"/>
      <c r="C29" s="110"/>
      <c r="D29" s="111"/>
      <c r="E29" s="111"/>
      <c r="F29" s="112"/>
      <c r="G29" s="113"/>
      <c r="H29" s="114"/>
      <c r="I29" s="108"/>
      <c r="J29" s="113"/>
      <c r="K29" s="113"/>
      <c r="L29" s="58"/>
    </row>
    <row r="30" spans="1:12" ht="24.75" customHeight="1">
      <c r="A30" s="115" t="s">
        <v>34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58"/>
    </row>
    <row r="31" spans="1:12" ht="37.5" customHeight="1">
      <c r="A31" s="116" t="s">
        <v>54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58"/>
    </row>
    <row r="32" spans="1:12" ht="34.5" customHeight="1">
      <c r="A32" s="117" t="s">
        <v>47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58"/>
    </row>
    <row r="33" spans="1:12" ht="40.5" customHeight="1">
      <c r="A33" s="118" t="s">
        <v>48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58"/>
    </row>
    <row r="34" spans="1:12" ht="36" customHeight="1">
      <c r="A34" s="118" t="s">
        <v>49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56"/>
    </row>
    <row r="35" spans="1:12" ht="36" customHeight="1">
      <c r="A35" s="118" t="s">
        <v>46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56"/>
    </row>
    <row r="36" spans="1:12" ht="9" customHeight="1">
      <c r="A36" s="118"/>
      <c r="B36" s="118"/>
      <c r="C36" s="118"/>
      <c r="D36" s="118"/>
      <c r="E36" s="118"/>
      <c r="F36" s="119"/>
      <c r="G36" s="119"/>
      <c r="H36" s="119"/>
      <c r="I36" s="119"/>
      <c r="J36" s="119"/>
      <c r="K36" s="119"/>
      <c r="L36" s="58"/>
    </row>
    <row r="37" spans="1:12" ht="46.5" customHeight="1">
      <c r="A37" s="120" t="s">
        <v>50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2"/>
      <c r="L37" s="58"/>
    </row>
    <row r="38" spans="1:12" ht="14.25" customHeight="1">
      <c r="A38" s="59" t="s">
        <v>56</v>
      </c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58"/>
    </row>
    <row r="39" spans="1:12" ht="66" customHeight="1">
      <c r="A39" s="61" t="s">
        <v>51</v>
      </c>
      <c r="B39" s="61"/>
      <c r="C39" s="61"/>
      <c r="D39" s="61"/>
      <c r="E39" s="61"/>
      <c r="F39" s="61"/>
      <c r="G39" s="61"/>
      <c r="H39" s="61"/>
      <c r="I39" s="61"/>
      <c r="J39" s="61"/>
      <c r="K39" s="62"/>
      <c r="L39" s="58"/>
    </row>
    <row r="40" spans="1:12" ht="42" customHeight="1" thickBot="1">
      <c r="A40" s="63" t="s">
        <v>32</v>
      </c>
      <c r="B40" s="63"/>
      <c r="C40" s="64"/>
      <c r="D40" s="64"/>
      <c r="E40" s="65" t="s">
        <v>45</v>
      </c>
      <c r="F40" s="65"/>
      <c r="G40" s="65"/>
      <c r="H40" s="65"/>
      <c r="I40" s="66"/>
      <c r="J40" s="67" t="s">
        <v>41</v>
      </c>
      <c r="K40" s="67"/>
      <c r="L40" s="67"/>
    </row>
    <row r="41" spans="1:12" ht="30" customHeight="1">
      <c r="A41" s="68" t="s">
        <v>22</v>
      </c>
      <c r="B41" s="68"/>
      <c r="C41" s="57"/>
      <c r="D41" s="57"/>
      <c r="E41" s="69" t="s">
        <v>42</v>
      </c>
      <c r="F41" s="69"/>
      <c r="G41" s="69"/>
      <c r="H41" s="69"/>
      <c r="I41" s="58"/>
      <c r="J41" s="70" t="s">
        <v>35</v>
      </c>
      <c r="K41" s="70"/>
      <c r="L41" s="70"/>
    </row>
    <row r="42" spans="1:12" ht="27.75" customHeight="1">
      <c r="A42" s="71"/>
      <c r="B42" s="72"/>
      <c r="C42" s="72"/>
      <c r="D42" s="57"/>
      <c r="E42" s="69"/>
      <c r="F42" s="69"/>
      <c r="G42" s="69"/>
      <c r="H42" s="69"/>
      <c r="I42" s="73"/>
      <c r="J42" s="73"/>
      <c r="K42" s="73"/>
      <c r="L42" s="73"/>
    </row>
    <row r="43" spans="1:12" ht="27.75" customHeight="1">
      <c r="A43" s="71"/>
      <c r="B43" s="72"/>
      <c r="C43" s="72"/>
      <c r="D43" s="57"/>
      <c r="E43" s="74"/>
      <c r="F43" s="74"/>
      <c r="G43" s="74"/>
      <c r="H43" s="74"/>
      <c r="I43" s="73"/>
      <c r="J43" s="73"/>
      <c r="K43" s="73"/>
      <c r="L43" s="73"/>
    </row>
    <row r="44" spans="1:12" ht="27.75" customHeight="1">
      <c r="A44" s="71"/>
      <c r="B44" s="72"/>
      <c r="C44" s="72"/>
      <c r="D44" s="57"/>
      <c r="E44" s="74"/>
      <c r="F44" s="74"/>
      <c r="G44" s="74"/>
      <c r="H44" s="74"/>
      <c r="I44" s="73"/>
      <c r="J44" s="73"/>
      <c r="K44" s="73"/>
      <c r="L44" s="73"/>
    </row>
    <row r="45" spans="1:12" ht="19.5" customHeight="1" thickBo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3"/>
    </row>
    <row r="46" spans="1:12" ht="19.5" customHeight="1" hidden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</row>
    <row r="47" spans="1:12" ht="38.25" customHeight="1">
      <c r="A47" s="77" t="s">
        <v>52</v>
      </c>
      <c r="B47" s="78"/>
      <c r="C47" s="79">
        <f>+F25</f>
        <v>282399240.29999995</v>
      </c>
      <c r="D47" s="80"/>
      <c r="E47" s="80"/>
      <c r="F47" s="80"/>
      <c r="G47" s="80"/>
      <c r="H47" s="80"/>
      <c r="I47" s="80"/>
      <c r="J47" s="81"/>
      <c r="K47" s="81"/>
      <c r="L47" s="82"/>
    </row>
    <row r="48" spans="1:12" ht="19.5">
      <c r="A48" s="83" t="s">
        <v>53</v>
      </c>
      <c r="B48" s="84"/>
      <c r="C48" s="85">
        <v>72507517.1</v>
      </c>
      <c r="D48" s="86"/>
      <c r="E48" s="86"/>
      <c r="F48" s="86"/>
      <c r="G48" s="86"/>
      <c r="H48" s="86"/>
      <c r="I48" s="86"/>
      <c r="J48" s="87"/>
      <c r="K48" s="87"/>
      <c r="L48" s="82"/>
    </row>
    <row r="49" spans="1:12" ht="15.75" thickBot="1">
      <c r="A49" s="88" t="s">
        <v>43</v>
      </c>
      <c r="B49" s="89"/>
      <c r="C49" s="90">
        <f>SUM(C47:C48)</f>
        <v>354906757.4</v>
      </c>
      <c r="D49" s="91"/>
      <c r="E49" s="91"/>
      <c r="F49" s="91"/>
      <c r="G49" s="91"/>
      <c r="H49" s="91"/>
      <c r="I49" s="91"/>
      <c r="J49" s="92"/>
      <c r="K49" s="92"/>
      <c r="L49" s="92"/>
    </row>
    <row r="50" spans="1:12" ht="23.25" customHeight="1">
      <c r="A50" s="93"/>
      <c r="B50" s="94"/>
      <c r="C50" s="94"/>
      <c r="D50" s="94"/>
      <c r="E50" s="94"/>
      <c r="F50" s="94"/>
      <c r="G50" s="94"/>
      <c r="H50" s="94"/>
      <c r="I50" s="94"/>
      <c r="J50" s="95"/>
      <c r="K50" s="95"/>
      <c r="L50" s="95"/>
    </row>
    <row r="51" spans="1:12" ht="39.75" customHeight="1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73"/>
    </row>
    <row r="52" spans="1:12" ht="89.25" customHeight="1">
      <c r="A52" s="95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9"/>
    </row>
    <row r="53" spans="1:12" ht="24.75" customHeight="1">
      <c r="A53" s="97"/>
      <c r="B53" s="72"/>
      <c r="C53" s="72"/>
      <c r="D53" s="72"/>
      <c r="E53" s="72"/>
      <c r="F53" s="72"/>
      <c r="G53" s="72"/>
      <c r="H53" s="72"/>
      <c r="I53" s="57"/>
      <c r="J53" s="57"/>
      <c r="K53" s="57"/>
      <c r="L53" s="73"/>
    </row>
    <row r="54" spans="1:12" ht="66.75" customHeight="1">
      <c r="A54" s="98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1"/>
    </row>
    <row r="55" spans="1:12" ht="54" customHeight="1">
      <c r="A55" s="7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3"/>
    </row>
    <row r="56" spans="1:12" ht="64.5" customHeight="1">
      <c r="A56" s="104"/>
      <c r="B56" s="105"/>
      <c r="C56" s="105"/>
      <c r="D56" s="105"/>
      <c r="E56" s="105"/>
      <c r="F56" s="105"/>
      <c r="G56" s="82"/>
      <c r="H56" s="82"/>
      <c r="I56" s="82"/>
      <c r="J56" s="82"/>
      <c r="K56" s="82"/>
      <c r="L56" s="82"/>
    </row>
    <row r="57" spans="1:11" ht="15" customHeight="1">
      <c r="A57" s="102"/>
      <c r="B57" s="82"/>
      <c r="C57" s="82"/>
      <c r="D57" s="82"/>
      <c r="E57" s="82"/>
      <c r="F57" s="82"/>
      <c r="G57" s="58"/>
      <c r="H57" s="58"/>
      <c r="I57" s="58"/>
      <c r="J57" s="58"/>
      <c r="K57" s="58"/>
    </row>
    <row r="58" spans="1:11" ht="99.75" customHeight="1">
      <c r="A58" s="105"/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 ht="15">
      <c r="A59" s="82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78.75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1:11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75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1:11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5">
      <c r="A64" s="100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4.25">
      <c r="A115" s="5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1:11" ht="14.25">
      <c r="A116" s="5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</row>
    <row r="117" spans="1:11" ht="14.2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</row>
    <row r="118" spans="1:11" ht="14.2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</row>
    <row r="119" spans="1:11" ht="14.2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</row>
    <row r="120" spans="1:11" ht="14.2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</row>
    <row r="121" spans="1:11" ht="14.2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</row>
    <row r="122" spans="1:11" ht="14.2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</row>
    <row r="123" spans="1:11" ht="14.2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</row>
    <row r="124" spans="1:11" ht="14.2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</row>
    <row r="125" spans="1:11" ht="14.2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</row>
    <row r="126" ht="14.25">
      <c r="A126" s="106"/>
    </row>
    <row r="127" ht="14.25">
      <c r="A127" s="106"/>
    </row>
    <row r="456" ht="14.25">
      <c r="A456" s="2">
        <v>0</v>
      </c>
    </row>
  </sheetData>
  <sheetProtection/>
  <mergeCells count="34">
    <mergeCell ref="A9:A12"/>
    <mergeCell ref="B9:K9"/>
    <mergeCell ref="C11:F11"/>
    <mergeCell ref="H10:I11"/>
    <mergeCell ref="J10:K11"/>
    <mergeCell ref="A31:K31"/>
    <mergeCell ref="A33:K33"/>
    <mergeCell ref="A45:K46"/>
    <mergeCell ref="A41:B41"/>
    <mergeCell ref="A30:K30"/>
    <mergeCell ref="A34:K34"/>
    <mergeCell ref="A35:K35"/>
    <mergeCell ref="A39:J39"/>
    <mergeCell ref="A38:J38"/>
    <mergeCell ref="A1:L1"/>
    <mergeCell ref="A2:L2"/>
    <mergeCell ref="A4:L4"/>
    <mergeCell ref="A3:L3"/>
    <mergeCell ref="A6:L6"/>
    <mergeCell ref="A28:K28"/>
    <mergeCell ref="A27:K27"/>
    <mergeCell ref="L9:L12"/>
    <mergeCell ref="A5:L5"/>
    <mergeCell ref="C10:G10"/>
    <mergeCell ref="A47:B47"/>
    <mergeCell ref="J41:L41"/>
    <mergeCell ref="J40:L40"/>
    <mergeCell ref="E42:H42"/>
    <mergeCell ref="A32:K32"/>
    <mergeCell ref="E41:H41"/>
    <mergeCell ref="A37:K37"/>
    <mergeCell ref="E40:H40"/>
    <mergeCell ref="A40:B40"/>
    <mergeCell ref="A36:E36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2"/>
  <headerFooter alignWithMargins="0">
    <oddFooter>&amp;LJlópez&amp;F&amp;D]</oddFooter>
  </headerFooter>
  <rowBreaks count="1" manualBreakCount="1">
    <brk id="2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2023-09-15T19:41:27Z</cp:lastPrinted>
  <dcterms:created xsi:type="dcterms:W3CDTF">2005-03-02T13:47:17Z</dcterms:created>
  <dcterms:modified xsi:type="dcterms:W3CDTF">2023-09-15T19:41:48Z</dcterms:modified>
  <cp:category/>
  <cp:version/>
  <cp:contentType/>
  <cp:contentStatus/>
</cp:coreProperties>
</file>