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60" activeTab="0"/>
  </bookViews>
  <sheets>
    <sheet name="Resumen General" sheetId="1" r:id="rId1"/>
  </sheets>
  <definedNames>
    <definedName name="_xlnm.Print_Area" localSheetId="0">'Resumen General'!$A$1:$L$18</definedName>
  </definedNames>
  <calcPr fullCalcOnLoad="1"/>
</workbook>
</file>

<file path=xl/sharedStrings.xml><?xml version="1.0" encoding="utf-8"?>
<sst xmlns="http://schemas.openxmlformats.org/spreadsheetml/2006/main" count="30" uniqueCount="29">
  <si>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</si>
  <si>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</si>
  <si>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</si>
  <si>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</si>
  <si>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</si>
  <si>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</si>
  <si>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</si>
  <si>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</si>
  <si>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</si>
  <si>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</si>
  <si>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</si>
  <si>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</si>
  <si>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EQUIVALENTES               US$ / RD$</t>
  </si>
  <si>
    <t xml:space="preserve">US$ DOLLAR </t>
  </si>
  <si>
    <t xml:space="preserve">OCTUBRE   </t>
  </si>
  <si>
    <t>COLECTORA</t>
  </si>
  <si>
    <t>240-015423-0</t>
  </si>
  <si>
    <t>BANCO DE RESERVAS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</si>
  <si>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</si>
  <si>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</si>
  <si>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</si>
  <si>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</si>
  <si>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</si>
  <si>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</si>
  <si>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</si>
  <si>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</si>
  <si>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</si>
  <si>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USD DOLLAR</t>
  </si>
  <si>
    <t>010-250837-2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</si>
</sst>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185" fontId="4" fillId="0" borderId="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justify"/>
    </xf>
    <xf numFmtId="185" fontId="5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85" fontId="43" fillId="0" borderId="0" xfId="52" applyNumberFormat="1" applyFont="1" applyFill="1" applyBorder="1" applyAlignment="1" applyProtection="1">
      <alignment/>
      <protection/>
    </xf>
    <xf numFmtId="185" fontId="6" fillId="0" borderId="0" xfId="52" applyNumberFormat="1" applyFont="1" applyFill="1" applyBorder="1" applyAlignment="1" applyProtection="1">
      <alignment/>
      <protection/>
    </xf>
    <xf numFmtId="185" fontId="44" fillId="0" borderId="0" xfId="0" applyNumberFormat="1" applyFont="1" applyBorder="1" applyAlignment="1">
      <alignment/>
    </xf>
    <xf numFmtId="185" fontId="43" fillId="0" borderId="0" xfId="52" applyNumberFormat="1" applyFont="1" applyFill="1" applyBorder="1" applyAlignment="1" applyProtection="1">
      <alignment horizontal="left" indent="1"/>
      <protection/>
    </xf>
    <xf numFmtId="0" fontId="4" fillId="33" borderId="0" xfId="0" applyFont="1" applyFill="1" applyBorder="1" applyAlignment="1">
      <alignment horizontal="center"/>
    </xf>
    <xf numFmtId="185" fontId="4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justify"/>
    </xf>
    <xf numFmtId="0" fontId="45" fillId="0" borderId="0" xfId="0" applyFont="1" applyBorder="1" applyAlignment="1">
      <alignment horizontal="left" wrapText="1"/>
    </xf>
    <xf numFmtId="185" fontId="4" fillId="0" borderId="0" xfId="0" applyNumberFormat="1" applyFont="1" applyBorder="1" applyAlignment="1">
      <alignment horizontal="justify"/>
    </xf>
    <xf numFmtId="185" fontId="7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8"/>
  <sheetViews>
    <sheetView tabSelected="1" zoomScaleSheetLayoutView="100" zoomScalePageLayoutView="0" workbookViewId="0" topLeftCell="A1">
      <selection activeCell="F20" sqref="F20"/>
    </sheetView>
  </sheetViews>
  <sheetFormatPr defaultColWidth="11.00390625" defaultRowHeight="12.75"/>
  <cols>
    <col min="1" max="1" width="17.28125" style="6" customWidth="1"/>
    <col min="2" max="2" width="19.57421875" style="6" customWidth="1"/>
    <col min="3" max="3" width="18.421875" style="6" customWidth="1"/>
    <col min="4" max="4" width="33.140625" style="6" hidden="1" customWidth="1"/>
    <col min="5" max="5" width="18.421875" style="6" customWidth="1"/>
    <col min="6" max="6" width="20.00390625" style="6" customWidth="1"/>
    <col min="7" max="7" width="3.140625" style="6" hidden="1" customWidth="1"/>
    <col min="8" max="8" width="17.421875" style="6" customWidth="1"/>
    <col min="9" max="9" width="17.28125" style="6" customWidth="1"/>
    <col min="10" max="10" width="16.28125" style="6" customWidth="1"/>
    <col min="11" max="11" width="19.00390625" style="6" customWidth="1"/>
    <col min="12" max="12" width="21.421875" style="6" customWidth="1"/>
    <col min="13" max="13" width="31.8515625" style="6" customWidth="1"/>
    <col min="14" max="14" width="25.57421875" style="6" bestFit="1" customWidth="1"/>
    <col min="15" max="15" width="11.140625" style="6" bestFit="1" customWidth="1"/>
    <col min="16" max="16" width="23.8515625" style="6" bestFit="1" customWidth="1"/>
    <col min="17" max="17" width="25.57421875" style="6" bestFit="1" customWidth="1"/>
    <col min="18" max="18" width="16.57421875" style="6" bestFit="1" customWidth="1"/>
    <col min="19" max="19" width="22.28125" style="6" bestFit="1" customWidth="1"/>
    <col min="20" max="20" width="23.8515625" style="6" bestFit="1" customWidth="1"/>
    <col min="21" max="21" width="19.8515625" style="6" bestFit="1" customWidth="1"/>
    <col min="22" max="22" width="23.8515625" style="6" bestFit="1" customWidth="1"/>
    <col min="23" max="23" width="25.57421875" style="6" bestFit="1" customWidth="1"/>
    <col min="24" max="16384" width="11.00390625" style="6" customWidth="1"/>
  </cols>
  <sheetData>
    <row r="1" spans="1:11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7.75" customHeight="1">
      <c r="A2" s="22"/>
      <c r="B2" s="22" t="s">
        <v>15</v>
      </c>
      <c r="C2" s="25" t="s">
        <v>24</v>
      </c>
      <c r="D2" s="23"/>
      <c r="E2" s="23"/>
      <c r="F2" s="23"/>
      <c r="G2" s="23"/>
      <c r="H2" s="22" t="s">
        <v>28</v>
      </c>
      <c r="I2" s="22"/>
      <c r="J2" s="22" t="s">
        <v>19</v>
      </c>
      <c r="K2" s="22"/>
      <c r="L2" s="22"/>
    </row>
    <row r="3" spans="1:12" ht="31.5" customHeight="1">
      <c r="A3" s="22"/>
      <c r="B3" s="9" t="s">
        <v>17</v>
      </c>
      <c r="C3" s="23" t="s">
        <v>16</v>
      </c>
      <c r="D3" s="23"/>
      <c r="E3" s="23"/>
      <c r="F3" s="23"/>
      <c r="G3" s="7"/>
      <c r="H3" s="22"/>
      <c r="I3" s="22"/>
      <c r="J3" s="22"/>
      <c r="K3" s="22"/>
      <c r="L3" s="22"/>
    </row>
    <row r="4" spans="1:12" ht="32.25" customHeight="1">
      <c r="A4" s="22" t="s">
        <v>1</v>
      </c>
      <c r="B4" s="9" t="s">
        <v>22</v>
      </c>
      <c r="C4" s="9" t="s">
        <v>25</v>
      </c>
      <c r="D4" s="8"/>
      <c r="E4" s="9" t="s">
        <v>23</v>
      </c>
      <c r="F4" s="24" t="s">
        <v>26</v>
      </c>
      <c r="G4" s="9" t="s">
        <v>13</v>
      </c>
      <c r="H4" s="9" t="s">
        <v>27</v>
      </c>
      <c r="I4" s="22" t="s">
        <v>12</v>
      </c>
      <c r="J4" s="22" t="s">
        <v>20</v>
      </c>
      <c r="K4" s="9" t="s">
        <v>21</v>
      </c>
      <c r="L4" s="22" t="s">
        <v>0</v>
      </c>
    </row>
    <row r="5" spans="1:12" ht="49.5" customHeight="1">
      <c r="A5" s="10" t="s">
        <v>2</v>
      </c>
      <c r="B5" s="11">
        <v>66273500</v>
      </c>
      <c r="C5" s="11">
        <v>20247150</v>
      </c>
      <c r="D5" s="11"/>
      <c r="E5" s="11">
        <v>5247935.69</v>
      </c>
      <c r="F5" s="12">
        <f>+C5+E5</f>
        <v>25495085.69</v>
      </c>
      <c r="G5" s="12"/>
      <c r="H5" s="11">
        <v>188116.72</v>
      </c>
      <c r="I5" s="12">
        <f>H5*56.37</f>
        <v>10604139.5064</v>
      </c>
      <c r="J5" s="12">
        <v>125032.13</v>
      </c>
      <c r="K5" s="12">
        <f>J5*56.37</f>
        <v>7048061.1681</v>
      </c>
      <c r="L5" s="12">
        <f>+B5+F5+I5+K5</f>
        <v>109420786.3645</v>
      </c>
    </row>
    <row r="6" spans="1:13" ht="49.5" customHeight="1">
      <c r="A6" s="10" t="s">
        <v>4</v>
      </c>
      <c r="B6" s="11">
        <v>41612350</v>
      </c>
      <c r="C6" s="11">
        <v>18942800</v>
      </c>
      <c r="D6" s="11"/>
      <c r="E6" s="11">
        <v>5992976.14</v>
      </c>
      <c r="F6" s="11">
        <f>+C6+E6</f>
        <v>24935776.14</v>
      </c>
      <c r="G6" s="12"/>
      <c r="H6" s="11">
        <v>154796.8</v>
      </c>
      <c r="I6" s="12">
        <f>H6*55.88</f>
        <v>8650045.184</v>
      </c>
      <c r="J6" s="12">
        <v>129042.41</v>
      </c>
      <c r="K6" s="12">
        <f>J6*55.88</f>
        <v>7210889.870800001</v>
      </c>
      <c r="L6" s="12">
        <f>B6+F6+I6+K6</f>
        <v>82409061.1948</v>
      </c>
      <c r="M6" s="13"/>
    </row>
    <row r="7" spans="1:12" ht="49.5" customHeight="1">
      <c r="A7" s="10" t="s">
        <v>3</v>
      </c>
      <c r="B7" s="11">
        <v>71148400</v>
      </c>
      <c r="C7" s="11">
        <v>25437300</v>
      </c>
      <c r="D7" s="11"/>
      <c r="E7" s="11">
        <v>8808822.21</v>
      </c>
      <c r="F7" s="11">
        <f>C7+E7</f>
        <v>34246122.21</v>
      </c>
      <c r="G7" s="12"/>
      <c r="H7" s="11">
        <v>79457.83</v>
      </c>
      <c r="I7" s="12">
        <f>+H7*54.8</f>
        <v>4354289.084</v>
      </c>
      <c r="J7" s="12">
        <v>126777.02</v>
      </c>
      <c r="K7" s="12">
        <f>+J7*54.8</f>
        <v>6947380.6959999995</v>
      </c>
      <c r="L7" s="12">
        <f>B7+F7+I7+K7</f>
        <v>116696191.99000001</v>
      </c>
    </row>
    <row r="8" spans="1:12" ht="49.5" customHeight="1">
      <c r="A8" s="10" t="s">
        <v>5</v>
      </c>
      <c r="B8" s="11">
        <v>94696800</v>
      </c>
      <c r="C8" s="11">
        <v>29790185</v>
      </c>
      <c r="D8" s="11"/>
      <c r="E8" s="11">
        <v>8352993.26</v>
      </c>
      <c r="F8" s="11">
        <f>+C8+E8</f>
        <v>38143178.26</v>
      </c>
      <c r="G8" s="12"/>
      <c r="H8" s="11">
        <v>77309.68</v>
      </c>
      <c r="I8" s="12">
        <f>+H8*54.57</f>
        <v>4218789.2376</v>
      </c>
      <c r="J8" s="12">
        <v>128685.18</v>
      </c>
      <c r="K8" s="12">
        <f>+J8*54.57</f>
        <v>7022350.2726</v>
      </c>
      <c r="L8" s="12">
        <f>+B8+F8+I8+K8</f>
        <v>144081117.77019998</v>
      </c>
    </row>
    <row r="9" spans="1:12" ht="49.5" customHeight="1">
      <c r="A9" s="10" t="s">
        <v>6</v>
      </c>
      <c r="B9" s="11">
        <v>100104350</v>
      </c>
      <c r="C9" s="11">
        <v>33704400</v>
      </c>
      <c r="D9" s="11"/>
      <c r="E9" s="11">
        <v>9788600.3</v>
      </c>
      <c r="F9" s="11">
        <f>+C9+E9</f>
        <v>43493000.3</v>
      </c>
      <c r="G9" s="12"/>
      <c r="H9" s="11">
        <v>296324.42</v>
      </c>
      <c r="I9" s="12">
        <f>+H9*54.37</f>
        <v>16111158.7154</v>
      </c>
      <c r="J9" s="12">
        <v>198789.83</v>
      </c>
      <c r="K9" s="12">
        <f>+J9*54.37</f>
        <v>10808203.057099998</v>
      </c>
      <c r="L9" s="12">
        <f aca="true" t="shared" si="0" ref="L9:L16">B9+F9+I9+K9</f>
        <v>170516712.07250002</v>
      </c>
    </row>
    <row r="10" spans="1:12" ht="49.5" customHeight="1">
      <c r="A10" s="10" t="s">
        <v>7</v>
      </c>
      <c r="B10" s="14">
        <v>75748100</v>
      </c>
      <c r="C10" s="11">
        <v>28686050</v>
      </c>
      <c r="D10" s="11"/>
      <c r="E10" s="11">
        <v>9006340.49</v>
      </c>
      <c r="F10" s="11">
        <f>+C10+E10</f>
        <v>37692390.49</v>
      </c>
      <c r="G10" s="12"/>
      <c r="H10" s="11">
        <v>335648.3</v>
      </c>
      <c r="I10" s="12">
        <f>H10*54.71</f>
        <v>18363318.493</v>
      </c>
      <c r="J10" s="12">
        <v>183775.99</v>
      </c>
      <c r="K10" s="12">
        <f>J10*54.71</f>
        <v>10054384.412899999</v>
      </c>
      <c r="L10" s="12">
        <f>+B10+F10+I10+K10</f>
        <v>141858193.3959</v>
      </c>
    </row>
    <row r="11" spans="1:12" ht="49.5" customHeight="1">
      <c r="A11" s="10" t="s">
        <v>8</v>
      </c>
      <c r="B11" s="11">
        <v>81142450</v>
      </c>
      <c r="C11" s="11">
        <v>29815080</v>
      </c>
      <c r="D11" s="11"/>
      <c r="E11" s="11">
        <v>10826596.01</v>
      </c>
      <c r="F11" s="11">
        <f>+C11+E11</f>
        <v>40641676.01</v>
      </c>
      <c r="G11" s="12"/>
      <c r="H11" s="11">
        <v>315382.53</v>
      </c>
      <c r="I11" s="12">
        <f>H11*55.68</f>
        <v>17560499.270400003</v>
      </c>
      <c r="J11" s="12">
        <v>201180.77</v>
      </c>
      <c r="K11" s="12">
        <f>J11*55.68</f>
        <v>11201745.273599999</v>
      </c>
      <c r="L11" s="12">
        <f t="shared" si="0"/>
        <v>150546370.554</v>
      </c>
    </row>
    <row r="12" spans="1:12" ht="49.5" customHeight="1">
      <c r="A12" s="10" t="s">
        <v>18</v>
      </c>
      <c r="B12" s="11">
        <v>74849250</v>
      </c>
      <c r="C12" s="11">
        <v>29048371.58</v>
      </c>
      <c r="D12" s="11"/>
      <c r="E12" s="11">
        <v>8703639.62</v>
      </c>
      <c r="F12" s="11">
        <f>+C12+E12</f>
        <v>37752011.199999996</v>
      </c>
      <c r="G12" s="12"/>
      <c r="H12" s="11">
        <v>234909.66</v>
      </c>
      <c r="I12" s="12">
        <f>H12*56.46</f>
        <v>13262999.4036</v>
      </c>
      <c r="J12" s="12">
        <v>145836.47</v>
      </c>
      <c r="K12" s="12">
        <f>J12*56.46</f>
        <v>8233927.0962000005</v>
      </c>
      <c r="L12" s="12">
        <f t="shared" si="0"/>
        <v>134098187.6998</v>
      </c>
    </row>
    <row r="13" spans="1:12" ht="49.5" customHeight="1">
      <c r="A13" s="10" t="s">
        <v>9</v>
      </c>
      <c r="B13" s="11">
        <v>0</v>
      </c>
      <c r="C13" s="11">
        <v>0</v>
      </c>
      <c r="D13" s="11"/>
      <c r="E13" s="11">
        <v>0</v>
      </c>
      <c r="F13" s="11">
        <f>C13+E13</f>
        <v>0</v>
      </c>
      <c r="G13" s="12"/>
      <c r="H13" s="11">
        <v>0</v>
      </c>
      <c r="I13" s="12">
        <f>H13*56.49</f>
        <v>0</v>
      </c>
      <c r="J13" s="12">
        <v>0</v>
      </c>
      <c r="K13" s="12">
        <f>J13*56.49</f>
        <v>0</v>
      </c>
      <c r="L13" s="12">
        <f t="shared" si="0"/>
        <v>0</v>
      </c>
    </row>
    <row r="14" spans="1:12" ht="49.5" customHeight="1">
      <c r="A14" s="10" t="s">
        <v>14</v>
      </c>
      <c r="B14" s="11">
        <v>0</v>
      </c>
      <c r="C14" s="11">
        <v>0</v>
      </c>
      <c r="D14" s="11"/>
      <c r="E14" s="11">
        <v>0</v>
      </c>
      <c r="F14" s="11">
        <f>C14+E14</f>
        <v>0</v>
      </c>
      <c r="G14" s="12"/>
      <c r="H14" s="11">
        <v>0</v>
      </c>
      <c r="I14" s="12">
        <f>H14*56.49</f>
        <v>0</v>
      </c>
      <c r="J14" s="12">
        <v>0</v>
      </c>
      <c r="K14" s="12">
        <f>J14*56.49</f>
        <v>0</v>
      </c>
      <c r="L14" s="12">
        <f t="shared" si="0"/>
        <v>0</v>
      </c>
    </row>
    <row r="15" spans="1:12" ht="49.5" customHeight="1">
      <c r="A15" s="10" t="s">
        <v>10</v>
      </c>
      <c r="B15" s="11">
        <v>0</v>
      </c>
      <c r="C15" s="11">
        <v>0</v>
      </c>
      <c r="D15" s="11"/>
      <c r="E15" s="11">
        <v>0</v>
      </c>
      <c r="F15" s="11">
        <f>C15+E15</f>
        <v>0</v>
      </c>
      <c r="G15" s="12"/>
      <c r="H15" s="11">
        <v>0</v>
      </c>
      <c r="I15" s="12">
        <f>H15*56.49</f>
        <v>0</v>
      </c>
      <c r="J15" s="12">
        <v>0</v>
      </c>
      <c r="K15" s="12">
        <f>J15*56.49</f>
        <v>0</v>
      </c>
      <c r="L15" s="12">
        <f t="shared" si="0"/>
        <v>0</v>
      </c>
    </row>
    <row r="16" spans="1:12" ht="49.5" customHeight="1">
      <c r="A16" s="10" t="s">
        <v>11</v>
      </c>
      <c r="B16" s="11">
        <v>0</v>
      </c>
      <c r="C16" s="11">
        <v>0</v>
      </c>
      <c r="D16" s="11">
        <v>0</v>
      </c>
      <c r="E16" s="11">
        <v>0</v>
      </c>
      <c r="F16" s="11">
        <f>C16+E16</f>
        <v>0</v>
      </c>
      <c r="G16" s="12"/>
      <c r="H16" s="11">
        <v>0</v>
      </c>
      <c r="I16" s="12">
        <f>H16*55.15</f>
        <v>0</v>
      </c>
      <c r="J16" s="12">
        <v>0</v>
      </c>
      <c r="K16" s="12">
        <f>J16*55.15</f>
        <v>0</v>
      </c>
      <c r="L16" s="12">
        <f t="shared" si="0"/>
        <v>0</v>
      </c>
    </row>
    <row r="17" spans="1:12" ht="49.5" customHeight="1">
      <c r="A17" s="15" t="s">
        <v>0</v>
      </c>
      <c r="B17" s="16">
        <f>SUM(B5:B16)</f>
        <v>605575200</v>
      </c>
      <c r="C17" s="16">
        <f aca="true" t="shared" si="1" ref="C17:L17">SUM(C5:C16)</f>
        <v>215671336.57999998</v>
      </c>
      <c r="D17" s="16">
        <f t="shared" si="1"/>
        <v>0</v>
      </c>
      <c r="E17" s="16">
        <f t="shared" si="1"/>
        <v>66727903.71999999</v>
      </c>
      <c r="F17" s="16">
        <f t="shared" si="1"/>
        <v>282399240.29999995</v>
      </c>
      <c r="G17" s="16">
        <f t="shared" si="1"/>
        <v>0</v>
      </c>
      <c r="H17" s="16">
        <f t="shared" si="1"/>
        <v>1681945.94</v>
      </c>
      <c r="I17" s="16">
        <f t="shared" si="1"/>
        <v>93125238.8944</v>
      </c>
      <c r="J17" s="16">
        <f t="shared" si="1"/>
        <v>1239119.7999999998</v>
      </c>
      <c r="K17" s="16">
        <f t="shared" si="1"/>
        <v>68526941.8473</v>
      </c>
      <c r="L17" s="16">
        <f t="shared" si="1"/>
        <v>1049626621.0417</v>
      </c>
    </row>
    <row r="18" spans="1:12" ht="5.25" customHeight="1">
      <c r="A18" s="17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</row>
    <row r="19" spans="1:11" ht="15" customHeight="1">
      <c r="A19" s="19"/>
      <c r="B19" s="18"/>
      <c r="C19" s="18"/>
      <c r="D19" s="18"/>
      <c r="E19" s="18"/>
      <c r="F19" s="18"/>
      <c r="G19" s="4"/>
      <c r="H19" s="4"/>
      <c r="I19" s="4"/>
      <c r="J19" s="4"/>
      <c r="K19" s="4"/>
    </row>
    <row r="20" spans="1:11" ht="99.7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18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78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4.25">
      <c r="A77" s="2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4.25">
      <c r="A78" s="2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ht="14.25">
      <c r="A88" s="21"/>
    </row>
    <row r="89" ht="14.25">
      <c r="A89" s="21"/>
    </row>
    <row r="418" ht="14.25">
      <c r="A418" s="6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2023-09-15T19:41:27Z</cp:lastPrinted>
  <dcterms:created xsi:type="dcterms:W3CDTF">2005-03-02T13:47:17Z</dcterms:created>
  <dcterms:modified xsi:type="dcterms:W3CDTF">2023-09-15T19:45:35Z</dcterms:modified>
  <cp:category/>
  <cp:version/>
  <cp:contentType/>
  <cp:contentStatus/>
</cp:coreProperties>
</file>