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90" windowHeight="7155"/>
  </bookViews>
  <sheets>
    <sheet name="Hoja1" sheetId="1" r:id="rId1"/>
  </sheets>
  <definedNames>
    <definedName name="_xlnm._FilterDatabase" localSheetId="0" hidden="1">Hoja1!$A$11:$K$105</definedName>
    <definedName name="_xlnm.Print_Area" localSheetId="0">Hoja1!$A$1:$I$117</definedName>
    <definedName name="_xlnm.Print_Titles" localSheetId="0">Hoja1!$5:$9</definedName>
  </definedNames>
  <calcPr calcId="152511"/>
</workbook>
</file>

<file path=xl/calcChain.xml><?xml version="1.0" encoding="utf-8"?>
<calcChain xmlns="http://schemas.openxmlformats.org/spreadsheetml/2006/main">
  <c r="E15" i="1" l="1"/>
  <c r="E28" i="1"/>
  <c r="E39" i="1"/>
  <c r="E44" i="1"/>
  <c r="E47" i="1"/>
  <c r="E51" i="1"/>
  <c r="E55" i="1"/>
  <c r="E67" i="1"/>
  <c r="E94" i="1"/>
  <c r="E99" i="1"/>
  <c r="E102" i="1"/>
  <c r="E105" i="1"/>
  <c r="G102" i="1" l="1"/>
  <c r="G99" i="1"/>
  <c r="G94" i="1"/>
  <c r="G67" i="1"/>
  <c r="G55" i="1"/>
  <c r="G51" i="1"/>
  <c r="G47" i="1"/>
  <c r="G44" i="1"/>
  <c r="G39" i="1"/>
  <c r="G28" i="1"/>
  <c r="G15" i="1"/>
  <c r="C102" i="1"/>
  <c r="C99" i="1"/>
  <c r="C94" i="1"/>
  <c r="C67" i="1"/>
  <c r="C55" i="1"/>
  <c r="C51" i="1"/>
  <c r="C47" i="1"/>
  <c r="C44" i="1"/>
  <c r="C39" i="1"/>
  <c r="C28" i="1"/>
  <c r="C15" i="1"/>
  <c r="F98" i="1"/>
  <c r="H98" i="1" s="1"/>
  <c r="F90" i="1"/>
  <c r="H90" i="1" s="1"/>
  <c r="C105" i="1" l="1"/>
  <c r="G105" i="1"/>
  <c r="F46" i="1"/>
  <c r="H46" i="1" s="1"/>
  <c r="F53" i="1"/>
  <c r="H53" i="1" s="1"/>
  <c r="H55" i="1" s="1"/>
  <c r="F101" i="1"/>
  <c r="H101" i="1" s="1"/>
  <c r="F54" i="1"/>
  <c r="H54" i="1" s="1"/>
  <c r="F73" i="1"/>
  <c r="H73" i="1" s="1"/>
  <c r="F72" i="1"/>
  <c r="H72" i="1" s="1"/>
  <c r="F71" i="1"/>
  <c r="H71" i="1" s="1"/>
  <c r="F70" i="1"/>
  <c r="H70" i="1" s="1"/>
  <c r="F69" i="1"/>
  <c r="H69" i="1" l="1"/>
  <c r="F17" i="1"/>
  <c r="H17" i="1" l="1"/>
  <c r="F13" i="1"/>
  <c r="H13" i="1" s="1"/>
  <c r="H15" i="1" s="1"/>
  <c r="F14" i="1"/>
  <c r="H14" i="1" s="1"/>
  <c r="F15" i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30" i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40" i="1"/>
  <c r="F41" i="1"/>
  <c r="F42" i="1"/>
  <c r="F43" i="1"/>
  <c r="H43" i="1" s="1"/>
  <c r="F44" i="1"/>
  <c r="H44" i="1" s="1"/>
  <c r="F45" i="1"/>
  <c r="F47" i="1"/>
  <c r="H47" i="1" s="1"/>
  <c r="F48" i="1"/>
  <c r="F49" i="1"/>
  <c r="F50" i="1"/>
  <c r="H50" i="1" s="1"/>
  <c r="F55" i="1"/>
  <c r="F56" i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F74" i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1" i="1"/>
  <c r="H91" i="1" s="1"/>
  <c r="F92" i="1"/>
  <c r="H92" i="1" s="1"/>
  <c r="F93" i="1"/>
  <c r="H93" i="1" s="1"/>
  <c r="F96" i="1"/>
  <c r="F97" i="1"/>
  <c r="H97" i="1" s="1"/>
  <c r="F100" i="1"/>
  <c r="F102" i="1"/>
  <c r="F103" i="1"/>
  <c r="F104" i="1"/>
  <c r="H96" i="1" l="1"/>
  <c r="F99" i="1"/>
  <c r="F28" i="1"/>
  <c r="H67" i="1"/>
  <c r="H49" i="1"/>
  <c r="H51" i="1" s="1"/>
  <c r="F51" i="1"/>
  <c r="H28" i="1"/>
  <c r="H74" i="1"/>
  <c r="H94" i="1" s="1"/>
  <c r="F94" i="1"/>
  <c r="H30" i="1"/>
  <c r="H39" i="1" s="1"/>
  <c r="F39" i="1"/>
  <c r="F105" i="1" l="1"/>
  <c r="H99" i="1"/>
  <c r="H102" i="1" l="1"/>
  <c r="H105" i="1" s="1"/>
</calcChain>
</file>

<file path=xl/sharedStrings.xml><?xml version="1.0" encoding="utf-8"?>
<sst xmlns="http://schemas.openxmlformats.org/spreadsheetml/2006/main" count="185" uniqueCount="110">
  <si>
    <t>DIRECCION GENERAL DE PASAPORTES</t>
  </si>
  <si>
    <t>DEPARTAMENTO FINANCIERO</t>
  </si>
  <si>
    <t>DIVISION DE CONTABILIDAD</t>
  </si>
  <si>
    <t>INVENTARIO FISICO DE MATERIAL GASTABLE</t>
  </si>
  <si>
    <t>( EN RD$ )</t>
  </si>
  <si>
    <t>UND</t>
  </si>
  <si>
    <t>31101 ALIMENTOS Y BEBIDAS PARA PERSONAS</t>
  </si>
  <si>
    <t xml:space="preserve">33201 PRODUCTOS DE PAPEL Y CARTON </t>
  </si>
  <si>
    <t>RESMA DE PAPEL 8 1/2 X 11</t>
  </si>
  <si>
    <t xml:space="preserve">ROLLOS DE PAPEL TOALLA P/ DISPENSADOR </t>
  </si>
  <si>
    <t>ROLLOS DE PAPEL DE BAÑO PEQ.</t>
  </si>
  <si>
    <t>CAJAS P/ARCHIVAR</t>
  </si>
  <si>
    <t>37205 PRODUCTOS QUIMICOS Y CONEXOS</t>
  </si>
  <si>
    <t>AMBIENTADORES  VARIAS FRAGANCIAS</t>
  </si>
  <si>
    <t>TINER</t>
  </si>
  <si>
    <t>32201 ACABADOS TEXTILES</t>
  </si>
  <si>
    <t>35501 ARTICULOS DE PLASTICOS</t>
  </si>
  <si>
    <t>VASO DE 7 ONZA</t>
  </si>
  <si>
    <t>36303 ESTRUCTURA METALICAS Y ACABADAS</t>
  </si>
  <si>
    <t>LIB</t>
  </si>
  <si>
    <t>39101 MATERIALES DE LIMPIEZA</t>
  </si>
  <si>
    <t>GALONES DE CLORO</t>
  </si>
  <si>
    <t>PINESPUMA</t>
  </si>
  <si>
    <t>BRILLO VERDE</t>
  </si>
  <si>
    <t>CAJA</t>
  </si>
  <si>
    <t>CINTA STARS P-200</t>
  </si>
  <si>
    <t>33301 PRODUCTO DE ARTES GRAFICAS</t>
  </si>
  <si>
    <t>LIBRO RECORD 500 PAG</t>
  </si>
  <si>
    <t>LIBRO RECORD 300 PAG</t>
  </si>
  <si>
    <t>LIBRO RECORD 150 PAG</t>
  </si>
  <si>
    <t>39601 PRODUCTOS ELECTRICOS Y AFINES</t>
  </si>
  <si>
    <t>31401 MADERA,CORCHO Y SUS MANUFACTURAS</t>
  </si>
  <si>
    <t xml:space="preserve"> PREPARADO POR</t>
  </si>
  <si>
    <t>LICDA. ELISA PIMENTEL</t>
  </si>
  <si>
    <t>AUX. DIVISION DE CONTABILIDAD</t>
  </si>
  <si>
    <t>ENC. DIVISION DE CONTABILIDAD</t>
  </si>
  <si>
    <t xml:space="preserve">                    APROBADO POR </t>
  </si>
  <si>
    <t xml:space="preserve">                   ENC.DEPTO. FINANCIERO</t>
  </si>
  <si>
    <t>TOTAL</t>
  </si>
  <si>
    <t>TOTAL GENERAL</t>
  </si>
  <si>
    <t>AZUCAR CREMA</t>
  </si>
  <si>
    <t>BOTELLA DE AGUA DE 16 ONZA</t>
  </si>
  <si>
    <t>SOBRE BLANCO</t>
  </si>
  <si>
    <t>GALS</t>
  </si>
  <si>
    <t>LIMPIA CERAMICA</t>
  </si>
  <si>
    <t>BRILLO GORDO</t>
  </si>
  <si>
    <t>JABON LIQUIDO P/ MANO</t>
  </si>
  <si>
    <t>LIMPIA INODORO</t>
  </si>
  <si>
    <t>TONER HP 05A</t>
  </si>
  <si>
    <t>TONER 85A</t>
  </si>
  <si>
    <t>TONER 83A</t>
  </si>
  <si>
    <t>TONER 119</t>
  </si>
  <si>
    <t>TONER CE278A</t>
  </si>
  <si>
    <t>TONER 411A AZUL</t>
  </si>
  <si>
    <t>TONER 410A NEGRO</t>
  </si>
  <si>
    <t xml:space="preserve">LAPIZ DE CARBON </t>
  </si>
  <si>
    <t>FELPA AZUL UNIX</t>
  </si>
  <si>
    <t>FELPA NEGRO UNIX</t>
  </si>
  <si>
    <t>FELPA  N0. 0.7</t>
  </si>
  <si>
    <t>234101 PRODUCTO MEDICINALES PARA USO HUMANO</t>
  </si>
  <si>
    <t xml:space="preserve">BRONCOCHEN </t>
  </si>
  <si>
    <t>FLUMICIL 600 MG ORAL X20 TABS</t>
  </si>
  <si>
    <t>CUBETA PLASTICA</t>
  </si>
  <si>
    <t>ZIDAL PLUS</t>
  </si>
  <si>
    <t>RADITIRINA 150MG</t>
  </si>
  <si>
    <t>36201 PRODUCTOS DE VIDRIO, LOZA Y PORCELANA</t>
  </si>
  <si>
    <t>LIC. BERNYS PEREZ MERAN</t>
  </si>
  <si>
    <t xml:space="preserve">                    LICDA. LUISA M. ALMONTE</t>
  </si>
  <si>
    <t>ROLLOS DE PAPEL HIGIENICO JUMBO  PARA BAÑO</t>
  </si>
  <si>
    <t>ROLLO DE PAPEL TERMICO</t>
  </si>
  <si>
    <t>SOBRE MANILA 9X12</t>
  </si>
  <si>
    <t>SOBRE MANILA 6X5</t>
  </si>
  <si>
    <t>SOBRE MANILA 10X15</t>
  </si>
  <si>
    <t>PIEDRA AMBIENTADORAS PARA INODORO</t>
  </si>
  <si>
    <t>ENTRADA</t>
  </si>
  <si>
    <t>SALIDA</t>
  </si>
  <si>
    <t xml:space="preserve">  AUTORIZADO POR </t>
  </si>
  <si>
    <t>21/24 JUNIO</t>
  </si>
  <si>
    <t>CEBION</t>
  </si>
  <si>
    <t>CAPTAPRIL</t>
  </si>
  <si>
    <t>WINASORB ULTRA 100mg</t>
  </si>
  <si>
    <t>COMIOFLEX</t>
  </si>
  <si>
    <t>ASPINA 81mg</t>
  </si>
  <si>
    <t>LLAVE SERIAL</t>
  </si>
  <si>
    <t>PAPEL 3 PARTE 3</t>
  </si>
  <si>
    <t>TONER 400A NEGRO</t>
  </si>
  <si>
    <t>TONER 401A AZUL</t>
  </si>
  <si>
    <t>TONER 402A AMARILLO</t>
  </si>
  <si>
    <t>TONER 403A MAGENTA</t>
  </si>
  <si>
    <t>BOLIGRAFO ROJO</t>
  </si>
  <si>
    <t>BOLIGRAFO NEGRO</t>
  </si>
  <si>
    <t>BOLIGRAFO AZUL</t>
  </si>
  <si>
    <t>BANDEJA AHUMADA P/ESCRITORIO</t>
  </si>
  <si>
    <t>BASE DE TV</t>
  </si>
  <si>
    <t>CEPILLO DE INODORO</t>
  </si>
  <si>
    <t>VELONES AROMATICOS</t>
  </si>
  <si>
    <t>LAMPARA DETECTORAS DE BILLETES FALSOS</t>
  </si>
  <si>
    <t>CAJAS CHICAS</t>
  </si>
  <si>
    <t>VALIJAS TIPO DEPOSITO NOCTURNO</t>
  </si>
  <si>
    <t>PAQUET</t>
  </si>
  <si>
    <t>TONER 413A ROSADO</t>
  </si>
  <si>
    <t>TONER 412A AMARILLO</t>
  </si>
  <si>
    <t>CLIPS N0. 51 MM ARTECO</t>
  </si>
  <si>
    <t>39201 UTILES DE ESC, OFICINAS INF Y ENSEÑANZA</t>
  </si>
  <si>
    <t>DICIEMBRE 2017</t>
  </si>
  <si>
    <t>DESCRIPCION DE MATERIALES/ CODIGO</t>
  </si>
  <si>
    <t>COSTO UNITARIO</t>
  </si>
  <si>
    <t>VALOR RD</t>
  </si>
  <si>
    <t>EXISTENCIA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</si>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</sst>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D$&quot;* #,##0.00_-;\-&quot;RD$&quot;* #,##0.00_-;_-&quot;RD$&quot;* &quot;-&quot;??_-;_-@_-"/>
    <numFmt numFmtId="165" formatCode="_-* #,##0.00\ _€_-;\-* #,##0.00\ _€_-;_-* &quot;-&quot;??\ _€_-;_-@_-"/>
    <numFmt numFmtId="167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2" fontId="4" fillId="0" borderId="0" xfId="0" applyNumberFormat="1" applyFont="1" applyAlignment="1"/>
    <xf numFmtId="2" fontId="3" fillId="0" borderId="0" xfId="0" applyNumberFormat="1" applyFont="1" applyBorder="1" applyAlignment="1"/>
    <xf numFmtId="2" fontId="5" fillId="0" borderId="0" xfId="0" applyNumberFormat="1" applyFont="1" applyBorder="1" applyAlignment="1"/>
    <xf numFmtId="2" fontId="0" fillId="0" borderId="0" xfId="0" applyNumberFormat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4"/>
    </xf>
    <xf numFmtId="0" fontId="5" fillId="0" borderId="0" xfId="0" applyFont="1" applyBorder="1" applyAlignment="1">
      <alignment horizontal="left" indent="47"/>
    </xf>
    <xf numFmtId="0" fontId="7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9" xfId="0" applyFont="1" applyFill="1" applyBorder="1"/>
    <xf numFmtId="0" fontId="8" fillId="0" borderId="9" xfId="0" applyFont="1" applyBorder="1"/>
    <xf numFmtId="0" fontId="8" fillId="0" borderId="0" xfId="0" applyFont="1" applyFill="1" applyBorder="1" applyAlignment="1">
      <alignment horizontal="left"/>
    </xf>
    <xf numFmtId="0" fontId="7" fillId="0" borderId="9" xfId="0" applyFont="1" applyBorder="1"/>
    <xf numFmtId="0" fontId="8" fillId="0" borderId="9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0" fontId="9" fillId="3" borderId="0" xfId="0" applyFont="1" applyFill="1"/>
    <xf numFmtId="2" fontId="10" fillId="0" borderId="0" xfId="2" applyNumberFormat="1" applyFont="1" applyFill="1" applyBorder="1" applyProtection="1">
      <protection locked="0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2" fontId="7" fillId="5" borderId="7" xfId="0" applyNumberFormat="1" applyFont="1" applyFill="1" applyBorder="1" applyAlignment="1"/>
    <xf numFmtId="167" fontId="7" fillId="5" borderId="8" xfId="0" applyNumberFormat="1" applyFont="1" applyFill="1" applyBorder="1" applyAlignment="1">
      <alignment horizontal="right" indent="2"/>
    </xf>
    <xf numFmtId="165" fontId="8" fillId="5" borderId="0" xfId="1" applyNumberFormat="1" applyFont="1" applyFill="1" applyBorder="1" applyAlignment="1">
      <alignment horizontal="center" vertical="center"/>
    </xf>
    <xf numFmtId="2" fontId="8" fillId="5" borderId="11" xfId="0" applyNumberFormat="1" applyFont="1" applyFill="1" applyBorder="1" applyAlignment="1"/>
    <xf numFmtId="167" fontId="8" fillId="5" borderId="12" xfId="0" applyNumberFormat="1" applyFont="1" applyFill="1" applyBorder="1" applyAlignment="1">
      <alignment horizontal="right" indent="2"/>
    </xf>
    <xf numFmtId="0" fontId="8" fillId="5" borderId="1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" fontId="7" fillId="5" borderId="11" xfId="0" applyNumberFormat="1" applyFont="1" applyFill="1" applyBorder="1" applyAlignment="1"/>
    <xf numFmtId="165" fontId="7" fillId="5" borderId="0" xfId="1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7" fillId="5" borderId="18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/>
    <xf numFmtId="4" fontId="7" fillId="5" borderId="16" xfId="0" applyNumberFormat="1" applyFont="1" applyFill="1" applyBorder="1" applyAlignment="1"/>
    <xf numFmtId="0" fontId="5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2" fontId="3" fillId="5" borderId="0" xfId="0" applyNumberFormat="1" applyFont="1" applyFill="1" applyBorder="1" applyAlignment="1"/>
    <xf numFmtId="0" fontId="3" fillId="5" borderId="0" xfId="0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8" fillId="5" borderId="6" xfId="0" applyFont="1" applyFill="1" applyBorder="1" applyAlignment="1">
      <alignment horizontal="left" indent="2"/>
    </xf>
    <xf numFmtId="0" fontId="7" fillId="5" borderId="22" xfId="0" applyFont="1" applyFill="1" applyBorder="1" applyAlignment="1">
      <alignment horizontal="left" indent="2"/>
    </xf>
    <xf numFmtId="167" fontId="7" fillId="5" borderId="15" xfId="0" applyNumberFormat="1" applyFont="1" applyFill="1" applyBorder="1" applyAlignment="1">
      <alignment horizontal="right" indent="2"/>
    </xf>
    <xf numFmtId="167" fontId="7" fillId="5" borderId="12" xfId="0" applyNumberFormat="1" applyFont="1" applyFill="1" applyBorder="1" applyAlignment="1">
      <alignment horizontal="right" indent="2"/>
    </xf>
    <xf numFmtId="0" fontId="7" fillId="5" borderId="6" xfId="0" applyFont="1" applyFill="1" applyBorder="1" applyAlignment="1">
      <alignment horizontal="left" indent="2"/>
    </xf>
    <xf numFmtId="1" fontId="7" fillId="5" borderId="18" xfId="0" applyNumberFormat="1" applyFont="1" applyFill="1" applyBorder="1" applyAlignment="1">
      <alignment horizontal="center"/>
    </xf>
    <xf numFmtId="1" fontId="7" fillId="5" borderId="19" xfId="0" applyNumberFormat="1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left" indent="45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5" borderId="2" xfId="0" applyFont="1" applyFill="1" applyBorder="1" applyAlignment="1">
      <alignment horizontal="center"/>
    </xf>
    <xf numFmtId="14" fontId="8" fillId="5" borderId="1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U123"/>
  <sheetViews>
    <sheetView tabSelected="1" zoomScaleNormal="100" workbookViewId="0">
      <selection activeCell="A4" sqref="A4:H4"/>
    </sheetView>
  </sheetViews>
  <sheetFormatPr baseColWidth="10" defaultRowHeight="15" x14ac:dyDescent="0.25"/>
  <cols>
    <col min="1" max="1" width="58.85546875" customWidth="1"/>
    <col min="2" max="2" width="12.5703125" customWidth="1"/>
    <col min="3" max="3" width="18.5703125" customWidth="1"/>
    <col min="4" max="4" width="25" bestFit="1" customWidth="1"/>
    <col min="5" max="5" width="17.140625" customWidth="1"/>
    <col min="6" max="6" width="17.28515625" customWidth="1"/>
    <col min="7" max="7" width="22.140625" style="26" customWidth="1"/>
    <col min="8" max="8" width="25.28515625" style="22" customWidth="1"/>
  </cols>
  <sheetData>
    <row r="4" spans="1:11" x14ac:dyDescent="0.25">
      <c r="A4" s="87" t="s">
        <v>0</v>
      </c>
      <c r="B4" s="87"/>
      <c r="C4" s="87"/>
      <c r="D4" s="87"/>
      <c r="E4" s="87"/>
      <c r="F4" s="87"/>
      <c r="G4" s="87"/>
      <c r="H4" s="87"/>
      <c r="I4" s="1"/>
      <c r="J4" s="2"/>
      <c r="K4" s="2"/>
    </row>
    <row r="5" spans="1:11" x14ac:dyDescent="0.25">
      <c r="A5" s="87" t="s">
        <v>1</v>
      </c>
      <c r="B5" s="87"/>
      <c r="C5" s="87"/>
      <c r="D5" s="87"/>
      <c r="E5" s="87"/>
      <c r="F5" s="87"/>
      <c r="G5" s="87"/>
      <c r="H5" s="87"/>
      <c r="I5" s="1"/>
      <c r="J5" s="3"/>
      <c r="K5" s="3"/>
    </row>
    <row r="6" spans="1:11" x14ac:dyDescent="0.25">
      <c r="A6" s="87" t="s">
        <v>2</v>
      </c>
      <c r="B6" s="87"/>
      <c r="C6" s="87"/>
      <c r="D6" s="87"/>
      <c r="E6" s="87"/>
      <c r="F6" s="87"/>
      <c r="G6" s="87"/>
      <c r="H6" s="87"/>
      <c r="I6" s="1"/>
      <c r="J6" s="3"/>
      <c r="K6" s="3"/>
    </row>
    <row r="7" spans="1:11" x14ac:dyDescent="0.25">
      <c r="A7" s="87" t="s">
        <v>3</v>
      </c>
      <c r="B7" s="87"/>
      <c r="C7" s="87"/>
      <c r="D7" s="87"/>
      <c r="E7" s="87"/>
      <c r="F7" s="87"/>
      <c r="G7" s="87"/>
      <c r="H7" s="87"/>
      <c r="I7" s="1"/>
      <c r="J7" s="4"/>
      <c r="K7" s="4"/>
    </row>
    <row r="8" spans="1:11" x14ac:dyDescent="0.25">
      <c r="A8" s="93" t="s">
        <v>104</v>
      </c>
      <c r="B8" s="93"/>
      <c r="C8" s="93"/>
      <c r="D8" s="93"/>
      <c r="E8" s="93"/>
      <c r="F8" s="93"/>
      <c r="G8" s="93"/>
      <c r="H8" s="93"/>
      <c r="I8" s="1"/>
      <c r="J8" s="2"/>
      <c r="K8" s="2"/>
    </row>
    <row r="9" spans="1:11" x14ac:dyDescent="0.25">
      <c r="A9" s="87" t="s">
        <v>4</v>
      </c>
      <c r="B9" s="87"/>
      <c r="C9" s="87"/>
      <c r="D9" s="87"/>
      <c r="E9" s="87"/>
      <c r="F9" s="87"/>
      <c r="G9" s="87"/>
      <c r="H9" s="87"/>
      <c r="I9" s="1"/>
      <c r="J9" s="3"/>
      <c r="K9" s="3"/>
    </row>
    <row r="10" spans="1:11" ht="18.75" customHeight="1" thickBot="1" x14ac:dyDescent="0.3">
      <c r="A10" s="5"/>
      <c r="B10" s="5"/>
      <c r="C10" s="5"/>
      <c r="D10" s="5"/>
      <c r="E10" s="5"/>
      <c r="F10" s="5"/>
      <c r="G10" s="23"/>
      <c r="H10" s="19"/>
      <c r="I10" s="90"/>
      <c r="J10" s="90"/>
      <c r="K10" s="90"/>
    </row>
    <row r="11" spans="1:11" ht="15" customHeight="1" thickBot="1" x14ac:dyDescent="0.3">
      <c r="A11" s="96" t="s">
        <v>105</v>
      </c>
      <c r="B11" s="94" t="s">
        <v>5</v>
      </c>
      <c r="C11" s="29" t="s">
        <v>74</v>
      </c>
      <c r="D11" s="97" t="s">
        <v>109</v>
      </c>
      <c r="E11" s="30" t="s">
        <v>75</v>
      </c>
      <c r="F11" s="94" t="s">
        <v>108</v>
      </c>
      <c r="G11" s="31" t="s">
        <v>106</v>
      </c>
      <c r="H11" s="6" t="s">
        <v>107</v>
      </c>
      <c r="I11" s="3"/>
      <c r="J11" s="7"/>
      <c r="K11" s="7"/>
    </row>
    <row r="12" spans="1:11" s="38" customFormat="1" ht="15" customHeight="1" x14ac:dyDescent="0.25">
      <c r="A12" s="34" t="s">
        <v>6</v>
      </c>
      <c r="B12" s="35"/>
      <c r="C12" s="54"/>
      <c r="D12" s="55"/>
      <c r="E12" s="55"/>
      <c r="F12" s="76"/>
      <c r="G12" s="56"/>
      <c r="H12" s="57"/>
      <c r="I12" s="58"/>
      <c r="J12" s="37"/>
      <c r="K12" s="37"/>
    </row>
    <row r="13" spans="1:11" s="38" customFormat="1" ht="15" customHeight="1" x14ac:dyDescent="0.25">
      <c r="A13" s="39" t="s">
        <v>40</v>
      </c>
      <c r="B13" s="40" t="s">
        <v>19</v>
      </c>
      <c r="C13" s="54">
        <v>200</v>
      </c>
      <c r="D13" s="95">
        <v>43074</v>
      </c>
      <c r="E13" s="61">
        <v>184</v>
      </c>
      <c r="F13" s="76">
        <f>C13-E13</f>
        <v>16</v>
      </c>
      <c r="G13" s="59">
        <v>135</v>
      </c>
      <c r="H13" s="60">
        <f t="shared" ref="H13:H49" si="0">F13*G13</f>
        <v>2160</v>
      </c>
      <c r="I13" s="58"/>
      <c r="J13" s="37"/>
      <c r="K13" s="37"/>
    </row>
    <row r="14" spans="1:11" s="38" customFormat="1" ht="15" customHeight="1" x14ac:dyDescent="0.25">
      <c r="A14" s="39" t="s">
        <v>41</v>
      </c>
      <c r="B14" s="40" t="s">
        <v>5</v>
      </c>
      <c r="C14" s="54">
        <v>600</v>
      </c>
      <c r="D14" s="95">
        <v>43074</v>
      </c>
      <c r="E14" s="61">
        <v>0</v>
      </c>
      <c r="F14" s="76">
        <f>C14-E14</f>
        <v>600</v>
      </c>
      <c r="G14" s="59">
        <v>10.42</v>
      </c>
      <c r="H14" s="60">
        <f t="shared" si="0"/>
        <v>6252</v>
      </c>
      <c r="I14" s="58"/>
      <c r="J14" s="37"/>
      <c r="K14" s="37"/>
    </row>
    <row r="15" spans="1:11" s="38" customFormat="1" ht="15" customHeight="1" x14ac:dyDescent="0.25">
      <c r="A15" s="41" t="s">
        <v>38</v>
      </c>
      <c r="B15" s="40"/>
      <c r="C15" s="62">
        <f>SUM(C13:C14)</f>
        <v>800</v>
      </c>
      <c r="D15" s="95"/>
      <c r="E15" s="63">
        <f>SUM(E13:E14)</f>
        <v>184</v>
      </c>
      <c r="F15" s="80">
        <f>C15-E15</f>
        <v>616</v>
      </c>
      <c r="G15" s="64">
        <f>SUM(G13:G14)</f>
        <v>145.41999999999999</v>
      </c>
      <c r="H15" s="79">
        <f>SUM(H13:H14)</f>
        <v>8412</v>
      </c>
      <c r="I15" s="65"/>
      <c r="J15" s="37"/>
      <c r="K15" s="37"/>
    </row>
    <row r="16" spans="1:11" s="38" customFormat="1" ht="15" customHeight="1" x14ac:dyDescent="0.25">
      <c r="A16" s="41" t="s">
        <v>7</v>
      </c>
      <c r="B16" s="40"/>
      <c r="C16" s="62"/>
      <c r="D16" s="95"/>
      <c r="E16" s="61"/>
      <c r="F16" s="76"/>
      <c r="G16" s="59"/>
      <c r="H16" s="60"/>
      <c r="I16" s="58"/>
      <c r="J16" s="37"/>
      <c r="K16" s="37"/>
    </row>
    <row r="17" spans="1:11" s="38" customFormat="1" ht="15" customHeight="1" x14ac:dyDescent="0.25">
      <c r="A17" s="42" t="s">
        <v>84</v>
      </c>
      <c r="B17" s="40" t="s">
        <v>5</v>
      </c>
      <c r="C17" s="66">
        <v>600</v>
      </c>
      <c r="D17" s="95">
        <v>43074</v>
      </c>
      <c r="E17" s="61">
        <v>390</v>
      </c>
      <c r="F17" s="76">
        <f>C17-E17</f>
        <v>210</v>
      </c>
      <c r="G17" s="59">
        <v>60</v>
      </c>
      <c r="H17" s="60">
        <f t="shared" ref="H17" si="1">F17*G17</f>
        <v>12600</v>
      </c>
      <c r="I17" s="58"/>
      <c r="J17" s="37"/>
      <c r="K17" s="37"/>
    </row>
    <row r="18" spans="1:11" s="38" customFormat="1" ht="15" customHeight="1" x14ac:dyDescent="0.25">
      <c r="A18" s="42" t="s">
        <v>8</v>
      </c>
      <c r="B18" s="40" t="s">
        <v>5</v>
      </c>
      <c r="C18" s="66">
        <v>2000</v>
      </c>
      <c r="D18" s="95">
        <v>43074</v>
      </c>
      <c r="E18" s="61">
        <v>1232</v>
      </c>
      <c r="F18" s="76">
        <f>C18-E18</f>
        <v>768</v>
      </c>
      <c r="G18" s="59">
        <v>177</v>
      </c>
      <c r="H18" s="60">
        <f t="shared" si="0"/>
        <v>135936</v>
      </c>
      <c r="I18" s="58"/>
      <c r="J18" s="37"/>
      <c r="K18" s="37"/>
    </row>
    <row r="19" spans="1:11" s="38" customFormat="1" ht="15" customHeight="1" x14ac:dyDescent="0.25">
      <c r="A19" s="39" t="s">
        <v>68</v>
      </c>
      <c r="B19" s="40" t="s">
        <v>5</v>
      </c>
      <c r="C19" s="66">
        <v>2668</v>
      </c>
      <c r="D19" s="95">
        <v>43074</v>
      </c>
      <c r="E19" s="61">
        <v>2608</v>
      </c>
      <c r="F19" s="76">
        <f>C19-E19</f>
        <v>60</v>
      </c>
      <c r="G19" s="59">
        <v>61.86</v>
      </c>
      <c r="H19" s="60">
        <f t="shared" si="0"/>
        <v>3711.6</v>
      </c>
      <c r="I19" s="58"/>
      <c r="J19" s="37"/>
      <c r="K19" s="37"/>
    </row>
    <row r="20" spans="1:11" s="38" customFormat="1" ht="15" customHeight="1" x14ac:dyDescent="0.25">
      <c r="A20" s="39" t="s">
        <v>9</v>
      </c>
      <c r="B20" s="40" t="s">
        <v>5</v>
      </c>
      <c r="C20" s="66">
        <v>1260</v>
      </c>
      <c r="D20" s="95">
        <v>43074</v>
      </c>
      <c r="E20" s="61">
        <v>1002</v>
      </c>
      <c r="F20" s="76">
        <f>C20-E20</f>
        <v>258</v>
      </c>
      <c r="G20" s="59">
        <v>250</v>
      </c>
      <c r="H20" s="60">
        <f t="shared" si="0"/>
        <v>64500</v>
      </c>
      <c r="I20" s="58"/>
      <c r="J20" s="37"/>
      <c r="K20" s="37"/>
    </row>
    <row r="21" spans="1:11" s="38" customFormat="1" ht="15" customHeight="1" x14ac:dyDescent="0.25">
      <c r="A21" s="39" t="s">
        <v>10</v>
      </c>
      <c r="B21" s="40" t="s">
        <v>5</v>
      </c>
      <c r="C21" s="66">
        <v>150</v>
      </c>
      <c r="D21" s="95">
        <v>43074</v>
      </c>
      <c r="E21" s="61">
        <v>0</v>
      </c>
      <c r="F21" s="76">
        <f>C21-E21</f>
        <v>150</v>
      </c>
      <c r="G21" s="59">
        <v>19.95</v>
      </c>
      <c r="H21" s="60">
        <f t="shared" si="0"/>
        <v>2992.5</v>
      </c>
      <c r="I21" s="58"/>
      <c r="J21" s="37"/>
      <c r="K21" s="37"/>
    </row>
    <row r="22" spans="1:11" s="38" customFormat="1" ht="15" customHeight="1" x14ac:dyDescent="0.25">
      <c r="A22" s="39" t="s">
        <v>11</v>
      </c>
      <c r="B22" s="40" t="s">
        <v>5</v>
      </c>
      <c r="C22" s="66">
        <v>100</v>
      </c>
      <c r="D22" s="95">
        <v>43074</v>
      </c>
      <c r="E22" s="61">
        <v>4</v>
      </c>
      <c r="F22" s="76">
        <f>C22-E22</f>
        <v>96</v>
      </c>
      <c r="G22" s="59">
        <v>244</v>
      </c>
      <c r="H22" s="60">
        <f t="shared" si="0"/>
        <v>23424</v>
      </c>
      <c r="I22" s="58"/>
      <c r="J22" s="37"/>
      <c r="K22" s="37"/>
    </row>
    <row r="23" spans="1:11" s="38" customFormat="1" ht="15" customHeight="1" x14ac:dyDescent="0.25">
      <c r="A23" s="39" t="s">
        <v>69</v>
      </c>
      <c r="B23" s="40" t="s">
        <v>5</v>
      </c>
      <c r="C23" s="66">
        <v>600</v>
      </c>
      <c r="D23" s="95">
        <v>43074</v>
      </c>
      <c r="E23" s="61">
        <v>250</v>
      </c>
      <c r="F23" s="76">
        <f>C23-E23</f>
        <v>350</v>
      </c>
      <c r="G23" s="59">
        <v>56</v>
      </c>
      <c r="H23" s="60">
        <f t="shared" si="0"/>
        <v>19600</v>
      </c>
      <c r="I23" s="58"/>
      <c r="J23" s="37"/>
      <c r="K23" s="37"/>
    </row>
    <row r="24" spans="1:11" s="38" customFormat="1" ht="15" customHeight="1" x14ac:dyDescent="0.25">
      <c r="A24" s="39" t="s">
        <v>70</v>
      </c>
      <c r="B24" s="40" t="s">
        <v>5</v>
      </c>
      <c r="C24" s="66">
        <v>5000</v>
      </c>
      <c r="D24" s="95">
        <v>43074</v>
      </c>
      <c r="E24" s="61">
        <v>604</v>
      </c>
      <c r="F24" s="76">
        <f>C24-E24</f>
        <v>4396</v>
      </c>
      <c r="G24" s="59">
        <v>5</v>
      </c>
      <c r="H24" s="60">
        <f t="shared" si="0"/>
        <v>21980</v>
      </c>
      <c r="I24" s="58"/>
      <c r="J24" s="37"/>
      <c r="K24" s="37"/>
    </row>
    <row r="25" spans="1:11" s="38" customFormat="1" ht="15" customHeight="1" x14ac:dyDescent="0.25">
      <c r="A25" s="39" t="s">
        <v>71</v>
      </c>
      <c r="B25" s="40" t="s">
        <v>24</v>
      </c>
      <c r="C25" s="66">
        <v>10000</v>
      </c>
      <c r="D25" s="95">
        <v>43074</v>
      </c>
      <c r="E25" s="61">
        <v>200</v>
      </c>
      <c r="F25" s="76">
        <f>C25-E25</f>
        <v>9800</v>
      </c>
      <c r="G25" s="59">
        <v>3</v>
      </c>
      <c r="H25" s="60">
        <f t="shared" si="0"/>
        <v>29400</v>
      </c>
      <c r="I25" s="58"/>
      <c r="J25" s="37"/>
      <c r="K25" s="37"/>
    </row>
    <row r="26" spans="1:11" s="38" customFormat="1" ht="15" customHeight="1" x14ac:dyDescent="0.25">
      <c r="A26" s="39" t="s">
        <v>72</v>
      </c>
      <c r="B26" s="40" t="s">
        <v>24</v>
      </c>
      <c r="C26" s="66">
        <v>10000</v>
      </c>
      <c r="D26" s="95">
        <v>43074</v>
      </c>
      <c r="E26" s="61">
        <v>1404</v>
      </c>
      <c r="F26" s="76">
        <f>C26-E26</f>
        <v>8596</v>
      </c>
      <c r="G26" s="59">
        <v>7</v>
      </c>
      <c r="H26" s="60">
        <f t="shared" si="0"/>
        <v>60172</v>
      </c>
      <c r="I26" s="58"/>
      <c r="J26" s="37"/>
      <c r="K26" s="37"/>
    </row>
    <row r="27" spans="1:11" s="38" customFormat="1" ht="15" customHeight="1" x14ac:dyDescent="0.25">
      <c r="A27" s="43" t="s">
        <v>42</v>
      </c>
      <c r="B27" s="40" t="s">
        <v>5</v>
      </c>
      <c r="C27" s="66">
        <v>5000</v>
      </c>
      <c r="D27" s="95">
        <v>43074</v>
      </c>
      <c r="E27" s="61">
        <v>1332</v>
      </c>
      <c r="F27" s="76">
        <f>C27-E27</f>
        <v>3668</v>
      </c>
      <c r="G27" s="59">
        <v>10</v>
      </c>
      <c r="H27" s="60">
        <f t="shared" si="0"/>
        <v>36680</v>
      </c>
      <c r="I27" s="58"/>
      <c r="J27" s="37"/>
      <c r="K27" s="37"/>
    </row>
    <row r="28" spans="1:11" s="38" customFormat="1" ht="15" customHeight="1" x14ac:dyDescent="0.25">
      <c r="A28" s="41" t="s">
        <v>38</v>
      </c>
      <c r="B28" s="40"/>
      <c r="C28" s="83">
        <f t="shared" ref="C28:H28" si="2">SUM(C17:C27)</f>
        <v>37378</v>
      </c>
      <c r="D28" s="81"/>
      <c r="E28" s="81">
        <f t="shared" si="2"/>
        <v>9026</v>
      </c>
      <c r="F28" s="80">
        <f t="shared" si="2"/>
        <v>28352</v>
      </c>
      <c r="G28" s="64">
        <f t="shared" si="2"/>
        <v>893.81000000000006</v>
      </c>
      <c r="H28" s="79">
        <f t="shared" si="2"/>
        <v>410996.1</v>
      </c>
      <c r="I28" s="58"/>
      <c r="J28" s="37"/>
      <c r="K28" s="37"/>
    </row>
    <row r="29" spans="1:11" s="38" customFormat="1" ht="15" customHeight="1" x14ac:dyDescent="0.25">
      <c r="A29" s="41" t="s">
        <v>59</v>
      </c>
      <c r="B29" s="40"/>
      <c r="C29" s="67"/>
      <c r="D29" s="68"/>
      <c r="E29" s="61"/>
      <c r="F29" s="76"/>
      <c r="G29" s="59"/>
      <c r="H29" s="60"/>
      <c r="I29" s="58"/>
      <c r="J29" s="37"/>
      <c r="K29" s="37"/>
    </row>
    <row r="30" spans="1:11" s="38" customFormat="1" ht="15" customHeight="1" x14ac:dyDescent="0.25">
      <c r="A30" s="39" t="s">
        <v>60</v>
      </c>
      <c r="B30" s="40" t="s">
        <v>24</v>
      </c>
      <c r="C30" s="54">
        <v>10</v>
      </c>
      <c r="D30" s="95">
        <v>43081</v>
      </c>
      <c r="E30" s="61">
        <v>5</v>
      </c>
      <c r="F30" s="76">
        <f>C30-E30</f>
        <v>5</v>
      </c>
      <c r="G30" s="59">
        <v>1340</v>
      </c>
      <c r="H30" s="60">
        <f t="shared" si="0"/>
        <v>6700</v>
      </c>
      <c r="I30" s="58"/>
      <c r="J30" s="37"/>
      <c r="K30" s="37"/>
    </row>
    <row r="31" spans="1:11" s="38" customFormat="1" ht="15" customHeight="1" x14ac:dyDescent="0.25">
      <c r="A31" s="39" t="s">
        <v>64</v>
      </c>
      <c r="B31" s="40" t="s">
        <v>24</v>
      </c>
      <c r="C31" s="54">
        <v>5</v>
      </c>
      <c r="D31" s="95">
        <v>43081</v>
      </c>
      <c r="E31" s="61">
        <v>3</v>
      </c>
      <c r="F31" s="76">
        <f>C31-E31</f>
        <v>2</v>
      </c>
      <c r="G31" s="59">
        <v>928</v>
      </c>
      <c r="H31" s="60">
        <f t="shared" si="0"/>
        <v>1856</v>
      </c>
      <c r="I31" s="58"/>
      <c r="J31" s="37"/>
      <c r="K31" s="37"/>
    </row>
    <row r="32" spans="1:11" s="38" customFormat="1" ht="15" customHeight="1" x14ac:dyDescent="0.25">
      <c r="A32" s="39" t="s">
        <v>61</v>
      </c>
      <c r="B32" s="40" t="s">
        <v>24</v>
      </c>
      <c r="C32" s="54">
        <v>10</v>
      </c>
      <c r="D32" s="95">
        <v>43081</v>
      </c>
      <c r="E32" s="61">
        <v>5</v>
      </c>
      <c r="F32" s="76">
        <f>C32-E32</f>
        <v>5</v>
      </c>
      <c r="G32" s="59">
        <v>1998</v>
      </c>
      <c r="H32" s="60">
        <f t="shared" si="0"/>
        <v>9990</v>
      </c>
      <c r="I32" s="58"/>
      <c r="J32" s="37"/>
      <c r="K32" s="37"/>
    </row>
    <row r="33" spans="1:11" s="38" customFormat="1" ht="15" customHeight="1" x14ac:dyDescent="0.25">
      <c r="A33" s="39" t="s">
        <v>78</v>
      </c>
      <c r="B33" s="40" t="s">
        <v>24</v>
      </c>
      <c r="C33" s="54">
        <v>15</v>
      </c>
      <c r="D33" s="95">
        <v>43081</v>
      </c>
      <c r="E33" s="61">
        <v>6</v>
      </c>
      <c r="F33" s="76">
        <f>C33-E33</f>
        <v>9</v>
      </c>
      <c r="G33" s="59">
        <v>194</v>
      </c>
      <c r="H33" s="60">
        <f t="shared" si="0"/>
        <v>1746</v>
      </c>
      <c r="I33" s="58"/>
      <c r="J33" s="37"/>
      <c r="K33" s="37"/>
    </row>
    <row r="34" spans="1:11" s="38" customFormat="1" ht="15" customHeight="1" x14ac:dyDescent="0.25">
      <c r="A34" s="39" t="s">
        <v>79</v>
      </c>
      <c r="B34" s="40" t="s">
        <v>24</v>
      </c>
      <c r="C34" s="54">
        <v>3</v>
      </c>
      <c r="D34" s="95">
        <v>43081</v>
      </c>
      <c r="E34" s="61">
        <v>0</v>
      </c>
      <c r="F34" s="76">
        <f>C34-E34</f>
        <v>3</v>
      </c>
      <c r="G34" s="59">
        <v>719.36</v>
      </c>
      <c r="H34" s="60">
        <f t="shared" si="0"/>
        <v>2158.08</v>
      </c>
      <c r="I34" s="58"/>
      <c r="J34" s="37"/>
      <c r="K34" s="37"/>
    </row>
    <row r="35" spans="1:11" s="38" customFormat="1" ht="15" customHeight="1" x14ac:dyDescent="0.25">
      <c r="A35" s="39" t="s">
        <v>80</v>
      </c>
      <c r="B35" s="40" t="s">
        <v>24</v>
      </c>
      <c r="C35" s="54">
        <v>10</v>
      </c>
      <c r="D35" s="95">
        <v>43081</v>
      </c>
      <c r="E35" s="61">
        <v>0</v>
      </c>
      <c r="F35" s="76">
        <f>C35-E35</f>
        <v>10</v>
      </c>
      <c r="G35" s="59">
        <v>1894</v>
      </c>
      <c r="H35" s="60">
        <f t="shared" si="0"/>
        <v>18940</v>
      </c>
      <c r="I35" s="58"/>
      <c r="J35" s="37"/>
      <c r="K35" s="37"/>
    </row>
    <row r="36" spans="1:11" s="38" customFormat="1" ht="15" customHeight="1" x14ac:dyDescent="0.25">
      <c r="A36" s="39" t="s">
        <v>81</v>
      </c>
      <c r="B36" s="40" t="s">
        <v>24</v>
      </c>
      <c r="C36" s="54">
        <v>10</v>
      </c>
      <c r="D36" s="95">
        <v>43081</v>
      </c>
      <c r="E36" s="61">
        <v>2</v>
      </c>
      <c r="F36" s="76">
        <f>C36-E36</f>
        <v>8</v>
      </c>
      <c r="G36" s="59">
        <v>981</v>
      </c>
      <c r="H36" s="60">
        <f t="shared" si="0"/>
        <v>7848</v>
      </c>
      <c r="I36" s="58"/>
      <c r="J36" s="37"/>
      <c r="K36" s="37"/>
    </row>
    <row r="37" spans="1:11" s="38" customFormat="1" ht="15" customHeight="1" x14ac:dyDescent="0.25">
      <c r="A37" s="39" t="s">
        <v>82</v>
      </c>
      <c r="B37" s="40" t="s">
        <v>24</v>
      </c>
      <c r="C37" s="54">
        <v>2</v>
      </c>
      <c r="D37" s="95">
        <v>43081</v>
      </c>
      <c r="E37" s="61">
        <v>0</v>
      </c>
      <c r="F37" s="76">
        <f>C37-E37</f>
        <v>2</v>
      </c>
      <c r="G37" s="59">
        <v>419</v>
      </c>
      <c r="H37" s="60">
        <f t="shared" si="0"/>
        <v>838</v>
      </c>
      <c r="I37" s="58"/>
      <c r="J37" s="37"/>
      <c r="K37" s="37"/>
    </row>
    <row r="38" spans="1:11" s="38" customFormat="1" ht="15" customHeight="1" x14ac:dyDescent="0.25">
      <c r="A38" s="39" t="s">
        <v>63</v>
      </c>
      <c r="B38" s="40" t="s">
        <v>5</v>
      </c>
      <c r="C38" s="54">
        <v>10</v>
      </c>
      <c r="D38" s="95">
        <v>43081</v>
      </c>
      <c r="E38" s="61">
        <v>8</v>
      </c>
      <c r="F38" s="76">
        <f>C38-E38</f>
        <v>2</v>
      </c>
      <c r="G38" s="59">
        <v>396</v>
      </c>
      <c r="H38" s="60">
        <f t="shared" si="0"/>
        <v>792</v>
      </c>
      <c r="I38" s="58"/>
      <c r="J38" s="37"/>
      <c r="K38" s="37"/>
    </row>
    <row r="39" spans="1:11" s="38" customFormat="1" ht="15" customHeight="1" x14ac:dyDescent="0.25">
      <c r="A39" s="41" t="s">
        <v>38</v>
      </c>
      <c r="B39" s="40"/>
      <c r="C39" s="67">
        <f t="shared" ref="C39:H39" si="3">SUM(C30:C38)</f>
        <v>75</v>
      </c>
      <c r="D39" s="68"/>
      <c r="E39" s="68">
        <f t="shared" si="3"/>
        <v>29</v>
      </c>
      <c r="F39" s="80">
        <f t="shared" si="3"/>
        <v>46</v>
      </c>
      <c r="G39" s="64">
        <f t="shared" si="3"/>
        <v>8869.36</v>
      </c>
      <c r="H39" s="79">
        <f t="shared" si="3"/>
        <v>50868.08</v>
      </c>
      <c r="I39" s="58"/>
      <c r="J39" s="37"/>
      <c r="K39" s="37"/>
    </row>
    <row r="40" spans="1:11" s="38" customFormat="1" ht="15" customHeight="1" x14ac:dyDescent="0.25">
      <c r="A40" s="41" t="s">
        <v>65</v>
      </c>
      <c r="B40" s="40"/>
      <c r="C40" s="54"/>
      <c r="D40" s="61"/>
      <c r="E40" s="61"/>
      <c r="F40" s="76">
        <f>C40-E40</f>
        <v>0</v>
      </c>
      <c r="G40" s="59"/>
      <c r="H40" s="60"/>
      <c r="I40" s="58"/>
      <c r="J40" s="37"/>
      <c r="K40" s="37"/>
    </row>
    <row r="41" spans="1:11" s="38" customFormat="1" ht="15" customHeight="1" x14ac:dyDescent="0.25">
      <c r="A41" s="41" t="s">
        <v>38</v>
      </c>
      <c r="B41" s="40"/>
      <c r="C41" s="62"/>
      <c r="D41" s="63"/>
      <c r="E41" s="68"/>
      <c r="F41" s="76">
        <f>C41-E41</f>
        <v>0</v>
      </c>
      <c r="G41" s="64"/>
      <c r="H41" s="60"/>
      <c r="I41" s="65"/>
      <c r="J41" s="44"/>
      <c r="K41" s="44"/>
    </row>
    <row r="42" spans="1:11" s="38" customFormat="1" ht="15" customHeight="1" x14ac:dyDescent="0.25">
      <c r="A42" s="41" t="s">
        <v>12</v>
      </c>
      <c r="B42" s="40"/>
      <c r="C42" s="54"/>
      <c r="D42" s="61"/>
      <c r="E42" s="61"/>
      <c r="F42" s="76">
        <f>C42-E42</f>
        <v>0</v>
      </c>
      <c r="G42" s="59"/>
      <c r="H42" s="60"/>
      <c r="I42" s="58"/>
      <c r="J42" s="44"/>
      <c r="K42" s="44"/>
    </row>
    <row r="43" spans="1:11" s="38" customFormat="1" ht="15" customHeight="1" x14ac:dyDescent="0.25">
      <c r="A43" s="39" t="s">
        <v>14</v>
      </c>
      <c r="B43" s="40" t="s">
        <v>43</v>
      </c>
      <c r="C43" s="54">
        <v>10</v>
      </c>
      <c r="D43" s="95">
        <v>43087</v>
      </c>
      <c r="E43" s="61">
        <v>8</v>
      </c>
      <c r="F43" s="76">
        <f>C43-E43</f>
        <v>2</v>
      </c>
      <c r="G43" s="59">
        <v>250</v>
      </c>
      <c r="H43" s="60">
        <f t="shared" si="0"/>
        <v>500</v>
      </c>
      <c r="I43" s="58"/>
      <c r="J43" s="44"/>
      <c r="K43" s="44"/>
    </row>
    <row r="44" spans="1:11" s="38" customFormat="1" ht="15" customHeight="1" x14ac:dyDescent="0.25">
      <c r="A44" s="41" t="s">
        <v>38</v>
      </c>
      <c r="B44" s="40"/>
      <c r="C44" s="62">
        <f>SUM(C43)</f>
        <v>10</v>
      </c>
      <c r="D44" s="63"/>
      <c r="E44" s="68">
        <f>SUM(E43)</f>
        <v>8</v>
      </c>
      <c r="F44" s="80">
        <f>C44-E44</f>
        <v>2</v>
      </c>
      <c r="G44" s="64">
        <f>SUM(G43)</f>
        <v>250</v>
      </c>
      <c r="H44" s="79">
        <f t="shared" si="0"/>
        <v>500</v>
      </c>
      <c r="I44" s="65"/>
      <c r="J44" s="44"/>
      <c r="K44" s="44"/>
    </row>
    <row r="45" spans="1:11" s="38" customFormat="1" ht="15" customHeight="1" x14ac:dyDescent="0.25">
      <c r="A45" s="45" t="s">
        <v>15</v>
      </c>
      <c r="B45" s="40"/>
      <c r="C45" s="54"/>
      <c r="D45" s="61"/>
      <c r="E45" s="61"/>
      <c r="F45" s="76">
        <f>C45-E45</f>
        <v>0</v>
      </c>
      <c r="G45" s="59"/>
      <c r="H45" s="60"/>
      <c r="I45" s="58"/>
      <c r="J45" s="44"/>
      <c r="K45" s="44"/>
    </row>
    <row r="46" spans="1:11" s="38" customFormat="1" ht="15" customHeight="1" x14ac:dyDescent="0.25">
      <c r="A46" s="43" t="s">
        <v>98</v>
      </c>
      <c r="B46" s="40" t="s">
        <v>5</v>
      </c>
      <c r="C46" s="54">
        <v>6</v>
      </c>
      <c r="D46" s="95">
        <v>43087</v>
      </c>
      <c r="E46" s="61">
        <v>0</v>
      </c>
      <c r="F46" s="76">
        <f>C46-E46</f>
        <v>6</v>
      </c>
      <c r="G46" s="59">
        <v>1500</v>
      </c>
      <c r="H46" s="60">
        <f t="shared" ref="H46" si="4">F46*G46</f>
        <v>9000</v>
      </c>
      <c r="I46" s="58"/>
      <c r="J46" s="44"/>
      <c r="K46" s="44"/>
    </row>
    <row r="47" spans="1:11" s="38" customFormat="1" ht="15" customHeight="1" x14ac:dyDescent="0.25">
      <c r="A47" s="41" t="s">
        <v>38</v>
      </c>
      <c r="B47" s="40"/>
      <c r="C47" s="62">
        <f>SUM(C46)</f>
        <v>6</v>
      </c>
      <c r="D47" s="63"/>
      <c r="E47" s="68">
        <f>SUM(E46)</f>
        <v>0</v>
      </c>
      <c r="F47" s="76">
        <f>C47-E47</f>
        <v>6</v>
      </c>
      <c r="G47" s="64">
        <f>SUM(G46)</f>
        <v>1500</v>
      </c>
      <c r="H47" s="79">
        <f t="shared" si="0"/>
        <v>9000</v>
      </c>
      <c r="I47" s="65"/>
      <c r="J47" s="44"/>
      <c r="K47" s="44"/>
    </row>
    <row r="48" spans="1:11" s="38" customFormat="1" ht="15" customHeight="1" x14ac:dyDescent="0.25">
      <c r="A48" s="41" t="s">
        <v>16</v>
      </c>
      <c r="B48" s="40"/>
      <c r="C48" s="54"/>
      <c r="D48" s="61"/>
      <c r="E48" s="61"/>
      <c r="F48" s="76">
        <f>C48-E48</f>
        <v>0</v>
      </c>
      <c r="G48" s="59"/>
      <c r="H48" s="60"/>
      <c r="I48" s="58"/>
      <c r="J48" s="44"/>
      <c r="K48" s="44"/>
    </row>
    <row r="49" spans="1:11" s="38" customFormat="1" ht="15" customHeight="1" x14ac:dyDescent="0.25">
      <c r="A49" s="39" t="s">
        <v>62</v>
      </c>
      <c r="B49" s="40" t="s">
        <v>5</v>
      </c>
      <c r="C49" s="54">
        <v>20</v>
      </c>
      <c r="D49" s="95">
        <v>43074</v>
      </c>
      <c r="E49" s="61">
        <v>1</v>
      </c>
      <c r="F49" s="76">
        <f>C49-E49</f>
        <v>19</v>
      </c>
      <c r="G49" s="59">
        <v>83.05</v>
      </c>
      <c r="H49" s="60">
        <f t="shared" si="0"/>
        <v>1577.95</v>
      </c>
      <c r="I49" s="58"/>
      <c r="J49" s="44"/>
      <c r="K49" s="44"/>
    </row>
    <row r="50" spans="1:11" s="38" customFormat="1" ht="15" customHeight="1" x14ac:dyDescent="0.25">
      <c r="A50" s="39" t="s">
        <v>17</v>
      </c>
      <c r="B50" s="40" t="s">
        <v>5</v>
      </c>
      <c r="C50" s="54">
        <v>30</v>
      </c>
      <c r="D50" s="95">
        <v>43074</v>
      </c>
      <c r="E50" s="61">
        <v>2</v>
      </c>
      <c r="F50" s="76">
        <f>C50-E50</f>
        <v>28</v>
      </c>
      <c r="G50" s="59">
        <v>33.950000000000003</v>
      </c>
      <c r="H50" s="60">
        <f t="shared" ref="H50:H97" si="5">F50*G50</f>
        <v>950.60000000000014</v>
      </c>
      <c r="I50" s="58"/>
      <c r="J50" s="44"/>
      <c r="K50" s="44"/>
    </row>
    <row r="51" spans="1:11" s="38" customFormat="1" ht="15" customHeight="1" x14ac:dyDescent="0.25">
      <c r="A51" s="41" t="s">
        <v>38</v>
      </c>
      <c r="B51" s="40"/>
      <c r="C51" s="62">
        <f t="shared" ref="C51:H51" si="6">SUM(C49:C50)</f>
        <v>50</v>
      </c>
      <c r="D51" s="63"/>
      <c r="E51" s="68">
        <f t="shared" si="6"/>
        <v>3</v>
      </c>
      <c r="F51" s="80">
        <f t="shared" si="6"/>
        <v>47</v>
      </c>
      <c r="G51" s="64">
        <f t="shared" si="6"/>
        <v>117</v>
      </c>
      <c r="H51" s="79">
        <f t="shared" si="6"/>
        <v>2528.5500000000002</v>
      </c>
      <c r="I51" s="65"/>
      <c r="J51" s="44"/>
      <c r="K51" s="44"/>
    </row>
    <row r="52" spans="1:11" s="38" customFormat="1" ht="15" customHeight="1" x14ac:dyDescent="0.25">
      <c r="A52" s="41" t="s">
        <v>18</v>
      </c>
      <c r="B52" s="40"/>
      <c r="C52" s="54"/>
      <c r="D52" s="61"/>
      <c r="E52" s="61"/>
      <c r="F52" s="76"/>
      <c r="G52" s="59"/>
      <c r="H52" s="60"/>
      <c r="I52" s="58"/>
      <c r="J52" s="44"/>
      <c r="K52" s="44"/>
    </row>
    <row r="53" spans="1:11" s="38" customFormat="1" ht="15" customHeight="1" x14ac:dyDescent="0.25">
      <c r="A53" s="39" t="s">
        <v>97</v>
      </c>
      <c r="B53" s="40" t="s">
        <v>5</v>
      </c>
      <c r="C53" s="54">
        <v>11</v>
      </c>
      <c r="D53" s="95">
        <v>43087</v>
      </c>
      <c r="E53" s="61">
        <v>0</v>
      </c>
      <c r="F53" s="76">
        <f>C53-E53</f>
        <v>11</v>
      </c>
      <c r="G53" s="59">
        <v>1600</v>
      </c>
      <c r="H53" s="60">
        <f t="shared" ref="H53" si="7">F53*G53</f>
        <v>17600</v>
      </c>
      <c r="I53" s="58"/>
      <c r="J53" s="44"/>
      <c r="K53" s="44"/>
    </row>
    <row r="54" spans="1:11" s="38" customFormat="1" ht="15" customHeight="1" x14ac:dyDescent="0.25">
      <c r="A54" s="39" t="s">
        <v>93</v>
      </c>
      <c r="B54" s="40" t="s">
        <v>5</v>
      </c>
      <c r="C54" s="54">
        <v>2</v>
      </c>
      <c r="D54" s="95">
        <v>43087</v>
      </c>
      <c r="E54" s="61">
        <v>0</v>
      </c>
      <c r="F54" s="76">
        <f>C54-E54</f>
        <v>2</v>
      </c>
      <c r="G54" s="59">
        <v>1050</v>
      </c>
      <c r="H54" s="60">
        <f t="shared" ref="H54" si="8">F54*G54</f>
        <v>2100</v>
      </c>
      <c r="I54" s="58"/>
      <c r="J54" s="44"/>
      <c r="K54" s="44"/>
    </row>
    <row r="55" spans="1:11" s="38" customFormat="1" ht="15" customHeight="1" x14ac:dyDescent="0.25">
      <c r="A55" s="41" t="s">
        <v>38</v>
      </c>
      <c r="B55" s="40"/>
      <c r="C55" s="62">
        <f>SUM(C53:C54)</f>
        <v>13</v>
      </c>
      <c r="D55" s="63"/>
      <c r="E55" s="68">
        <f>SUM(E53:E54)</f>
        <v>0</v>
      </c>
      <c r="F55" s="80">
        <f>C55-E55</f>
        <v>13</v>
      </c>
      <c r="G55" s="64">
        <f>SUM(G53:G54)</f>
        <v>2650</v>
      </c>
      <c r="H55" s="79">
        <f>SUM(H53:H54)</f>
        <v>19700</v>
      </c>
      <c r="I55" s="65"/>
      <c r="J55" s="44"/>
      <c r="K55" s="44"/>
    </row>
    <row r="56" spans="1:11" s="38" customFormat="1" ht="15" customHeight="1" x14ac:dyDescent="0.25">
      <c r="A56" s="45" t="s">
        <v>20</v>
      </c>
      <c r="B56" s="40"/>
      <c r="C56" s="54"/>
      <c r="D56" s="61"/>
      <c r="E56" s="61"/>
      <c r="F56" s="76">
        <f>C56-E56</f>
        <v>0</v>
      </c>
      <c r="G56" s="59"/>
      <c r="H56" s="60"/>
      <c r="I56" s="58"/>
      <c r="J56" s="44"/>
      <c r="K56" s="44"/>
    </row>
    <row r="57" spans="1:11" s="38" customFormat="1" ht="15" customHeight="1" x14ac:dyDescent="0.25">
      <c r="A57" s="43" t="s">
        <v>44</v>
      </c>
      <c r="B57" s="40" t="s">
        <v>43</v>
      </c>
      <c r="C57" s="54">
        <v>20</v>
      </c>
      <c r="D57" s="95">
        <v>43096</v>
      </c>
      <c r="E57" s="61">
        <v>0</v>
      </c>
      <c r="F57" s="76">
        <f>C57-E57</f>
        <v>20</v>
      </c>
      <c r="G57" s="59">
        <v>165.25</v>
      </c>
      <c r="H57" s="60">
        <f t="shared" ref="H57" si="9">F57*G57</f>
        <v>3305</v>
      </c>
      <c r="I57" s="58"/>
      <c r="J57" s="44"/>
      <c r="K57" s="44"/>
    </row>
    <row r="58" spans="1:11" s="38" customFormat="1" ht="15" customHeight="1" x14ac:dyDescent="0.25">
      <c r="A58" s="43" t="s">
        <v>47</v>
      </c>
      <c r="B58" s="40" t="s">
        <v>43</v>
      </c>
      <c r="C58" s="54">
        <v>15</v>
      </c>
      <c r="D58" s="95">
        <v>43096</v>
      </c>
      <c r="E58" s="61">
        <v>9</v>
      </c>
      <c r="F58" s="76">
        <f>C58-E58</f>
        <v>6</v>
      </c>
      <c r="G58" s="59">
        <v>415.25</v>
      </c>
      <c r="H58" s="60">
        <f t="shared" si="5"/>
        <v>2491.5</v>
      </c>
      <c r="I58" s="58"/>
      <c r="J58" s="44"/>
      <c r="K58" s="44"/>
    </row>
    <row r="59" spans="1:11" s="38" customFormat="1" ht="15" customHeight="1" x14ac:dyDescent="0.25">
      <c r="A59" s="39" t="s">
        <v>21</v>
      </c>
      <c r="B59" s="40" t="s">
        <v>43</v>
      </c>
      <c r="C59" s="54">
        <v>114</v>
      </c>
      <c r="D59" s="95">
        <v>43096</v>
      </c>
      <c r="E59" s="61">
        <v>106</v>
      </c>
      <c r="F59" s="76">
        <f>C59-E59</f>
        <v>8</v>
      </c>
      <c r="G59" s="59">
        <v>118.64</v>
      </c>
      <c r="H59" s="60">
        <f t="shared" si="5"/>
        <v>949.12</v>
      </c>
      <c r="I59" s="58"/>
      <c r="J59" s="44"/>
      <c r="K59" s="44"/>
    </row>
    <row r="60" spans="1:11" s="38" customFormat="1" ht="15" customHeight="1" x14ac:dyDescent="0.25">
      <c r="A60" s="39" t="s">
        <v>45</v>
      </c>
      <c r="B60" s="40" t="s">
        <v>99</v>
      </c>
      <c r="C60" s="54">
        <v>25</v>
      </c>
      <c r="D60" s="95">
        <v>43096</v>
      </c>
      <c r="E60" s="61">
        <v>23</v>
      </c>
      <c r="F60" s="76">
        <f>C60-E60</f>
        <v>2</v>
      </c>
      <c r="G60" s="59">
        <v>27</v>
      </c>
      <c r="H60" s="60">
        <f t="shared" si="5"/>
        <v>54</v>
      </c>
      <c r="I60" s="58"/>
      <c r="J60" s="44"/>
      <c r="K60" s="44"/>
    </row>
    <row r="61" spans="1:11" s="38" customFormat="1" ht="15" customHeight="1" x14ac:dyDescent="0.25">
      <c r="A61" s="39" t="s">
        <v>22</v>
      </c>
      <c r="B61" s="40" t="s">
        <v>5</v>
      </c>
      <c r="C61" s="54">
        <v>72</v>
      </c>
      <c r="D61" s="95">
        <v>43096</v>
      </c>
      <c r="E61" s="61">
        <v>44</v>
      </c>
      <c r="F61" s="76">
        <f>C61-E61</f>
        <v>28</v>
      </c>
      <c r="G61" s="59">
        <v>466.1</v>
      </c>
      <c r="H61" s="60">
        <f t="shared" si="5"/>
        <v>13050.800000000001</v>
      </c>
      <c r="I61" s="58"/>
      <c r="J61" s="44"/>
      <c r="K61" s="44"/>
    </row>
    <row r="62" spans="1:11" s="38" customFormat="1" ht="15" customHeight="1" x14ac:dyDescent="0.25">
      <c r="A62" s="39" t="s">
        <v>46</v>
      </c>
      <c r="B62" s="40" t="s">
        <v>43</v>
      </c>
      <c r="C62" s="54">
        <v>40</v>
      </c>
      <c r="D62" s="95">
        <v>43096</v>
      </c>
      <c r="E62" s="61">
        <v>14</v>
      </c>
      <c r="F62" s="76">
        <f>C62-E62</f>
        <v>26</v>
      </c>
      <c r="G62" s="59">
        <v>96</v>
      </c>
      <c r="H62" s="60">
        <f t="shared" si="5"/>
        <v>2496</v>
      </c>
      <c r="I62" s="58"/>
      <c r="J62" s="44"/>
      <c r="K62" s="44"/>
    </row>
    <row r="63" spans="1:11" s="38" customFormat="1" ht="15" customHeight="1" x14ac:dyDescent="0.25">
      <c r="A63" s="39" t="s">
        <v>94</v>
      </c>
      <c r="B63" s="40" t="s">
        <v>43</v>
      </c>
      <c r="C63" s="54">
        <v>27</v>
      </c>
      <c r="D63" s="95">
        <v>43096</v>
      </c>
      <c r="E63" s="61">
        <v>7</v>
      </c>
      <c r="F63" s="76">
        <f>C63-E63</f>
        <v>20</v>
      </c>
      <c r="G63" s="59">
        <v>57.63</v>
      </c>
      <c r="H63" s="60">
        <f t="shared" si="5"/>
        <v>1152.6000000000001</v>
      </c>
      <c r="I63" s="58"/>
      <c r="J63" s="44"/>
      <c r="K63" s="44"/>
    </row>
    <row r="64" spans="1:11" s="38" customFormat="1" ht="15" customHeight="1" x14ac:dyDescent="0.25">
      <c r="A64" s="46" t="s">
        <v>23</v>
      </c>
      <c r="B64" s="40" t="s">
        <v>5</v>
      </c>
      <c r="C64" s="54">
        <v>15</v>
      </c>
      <c r="D64" s="95">
        <v>43096</v>
      </c>
      <c r="E64" s="61">
        <v>14</v>
      </c>
      <c r="F64" s="76">
        <f>C64-E64</f>
        <v>1</v>
      </c>
      <c r="G64" s="59">
        <v>166.95</v>
      </c>
      <c r="H64" s="60">
        <f t="shared" si="5"/>
        <v>166.95</v>
      </c>
      <c r="I64" s="58"/>
      <c r="J64" s="44"/>
      <c r="K64" s="44"/>
    </row>
    <row r="65" spans="1:73" s="38" customFormat="1" ht="15" customHeight="1" x14ac:dyDescent="0.25">
      <c r="A65" s="46" t="s">
        <v>13</v>
      </c>
      <c r="B65" s="40" t="s">
        <v>5</v>
      </c>
      <c r="C65" s="54">
        <v>100</v>
      </c>
      <c r="D65" s="95">
        <v>43096</v>
      </c>
      <c r="E65" s="61">
        <v>87</v>
      </c>
      <c r="F65" s="76">
        <f>C65-E65</f>
        <v>13</v>
      </c>
      <c r="G65" s="59">
        <v>62</v>
      </c>
      <c r="H65" s="60">
        <f t="shared" si="5"/>
        <v>806</v>
      </c>
      <c r="I65" s="58"/>
      <c r="J65" s="44"/>
      <c r="K65" s="44"/>
    </row>
    <row r="66" spans="1:73" s="38" customFormat="1" ht="15" customHeight="1" x14ac:dyDescent="0.25">
      <c r="A66" s="46" t="s">
        <v>73</v>
      </c>
      <c r="B66" s="40" t="s">
        <v>5</v>
      </c>
      <c r="C66" s="54">
        <v>230</v>
      </c>
      <c r="D66" s="95">
        <v>43096</v>
      </c>
      <c r="E66" s="61">
        <v>89</v>
      </c>
      <c r="F66" s="76">
        <f>C66-E66</f>
        <v>141</v>
      </c>
      <c r="G66" s="59">
        <v>63.56</v>
      </c>
      <c r="H66" s="60">
        <f t="shared" si="5"/>
        <v>8961.9600000000009</v>
      </c>
      <c r="I66" s="65"/>
      <c r="J66" s="44"/>
      <c r="K66" s="44"/>
    </row>
    <row r="67" spans="1:73" s="38" customFormat="1" ht="15" customHeight="1" x14ac:dyDescent="0.25">
      <c r="A67" s="41" t="s">
        <v>38</v>
      </c>
      <c r="B67" s="40"/>
      <c r="C67" s="62">
        <f>SUM(C57:C66)</f>
        <v>658</v>
      </c>
      <c r="D67" s="63"/>
      <c r="E67" s="68">
        <f>SUM(E57:E66)</f>
        <v>393</v>
      </c>
      <c r="F67" s="80">
        <f>C67-E67</f>
        <v>265</v>
      </c>
      <c r="G67" s="64">
        <f>SUM(G57:G66)</f>
        <v>1638.38</v>
      </c>
      <c r="H67" s="79">
        <f>SUM(H57:H66)</f>
        <v>33433.93</v>
      </c>
      <c r="I67" s="65"/>
      <c r="J67" s="44"/>
      <c r="K67" s="44"/>
    </row>
    <row r="68" spans="1:73" s="38" customFormat="1" ht="15" customHeight="1" x14ac:dyDescent="0.25">
      <c r="A68" s="41" t="s">
        <v>103</v>
      </c>
      <c r="B68" s="40"/>
      <c r="C68" s="54"/>
      <c r="D68" s="61"/>
      <c r="E68" s="61"/>
      <c r="F68" s="76"/>
      <c r="G68" s="59"/>
      <c r="H68" s="60"/>
      <c r="I68" s="58"/>
      <c r="J68" s="44"/>
      <c r="K68" s="44"/>
    </row>
    <row r="69" spans="1:73" s="38" customFormat="1" ht="15" customHeight="1" x14ac:dyDescent="0.25">
      <c r="A69" s="39" t="s">
        <v>89</v>
      </c>
      <c r="B69" s="36" t="s">
        <v>24</v>
      </c>
      <c r="C69" s="54">
        <v>58</v>
      </c>
      <c r="D69" s="95">
        <v>43074</v>
      </c>
      <c r="E69" s="61">
        <v>8</v>
      </c>
      <c r="F69" s="76">
        <f>C69-E69</f>
        <v>50</v>
      </c>
      <c r="G69" s="59">
        <v>35</v>
      </c>
      <c r="H69" s="60">
        <f t="shared" ref="H69:H73" si="10">F69*G69</f>
        <v>1750</v>
      </c>
      <c r="I69" s="58"/>
      <c r="J69" s="44"/>
      <c r="K69" s="44"/>
    </row>
    <row r="70" spans="1:73" s="38" customFormat="1" ht="15" customHeight="1" x14ac:dyDescent="0.25">
      <c r="A70" s="39" t="s">
        <v>90</v>
      </c>
      <c r="B70" s="36" t="s">
        <v>24</v>
      </c>
      <c r="C70" s="54">
        <v>160</v>
      </c>
      <c r="D70" s="95">
        <v>43074</v>
      </c>
      <c r="E70" s="61">
        <v>110</v>
      </c>
      <c r="F70" s="76">
        <f>C70-E70</f>
        <v>50</v>
      </c>
      <c r="G70" s="59">
        <v>35</v>
      </c>
      <c r="H70" s="60">
        <f t="shared" si="10"/>
        <v>1750</v>
      </c>
      <c r="I70" s="58"/>
      <c r="J70" s="44"/>
      <c r="K70" s="44"/>
    </row>
    <row r="71" spans="1:73" s="38" customFormat="1" ht="15" customHeight="1" x14ac:dyDescent="0.25">
      <c r="A71" s="39" t="s">
        <v>91</v>
      </c>
      <c r="B71" s="36" t="s">
        <v>24</v>
      </c>
      <c r="C71" s="54">
        <v>800</v>
      </c>
      <c r="D71" s="95">
        <v>43074</v>
      </c>
      <c r="E71" s="61">
        <v>600</v>
      </c>
      <c r="F71" s="76">
        <f>C71-E71</f>
        <v>200</v>
      </c>
      <c r="G71" s="59">
        <v>35</v>
      </c>
      <c r="H71" s="60">
        <f t="shared" si="10"/>
        <v>7000</v>
      </c>
      <c r="I71" s="58"/>
      <c r="J71" s="44"/>
      <c r="K71" s="44"/>
    </row>
    <row r="72" spans="1:73" s="38" customFormat="1" ht="15" customHeight="1" x14ac:dyDescent="0.25">
      <c r="A72" s="39" t="s">
        <v>92</v>
      </c>
      <c r="B72" s="36" t="s">
        <v>24</v>
      </c>
      <c r="C72" s="54">
        <v>110</v>
      </c>
      <c r="D72" s="95">
        <v>43074</v>
      </c>
      <c r="E72" s="61">
        <v>72</v>
      </c>
      <c r="F72" s="76">
        <f>C72-E72</f>
        <v>38</v>
      </c>
      <c r="G72" s="59">
        <v>78.819999999999993</v>
      </c>
      <c r="H72" s="60">
        <f t="shared" si="10"/>
        <v>2995.16</v>
      </c>
      <c r="I72" s="58"/>
      <c r="J72" s="44"/>
      <c r="K72" s="44"/>
    </row>
    <row r="73" spans="1:73" s="38" customFormat="1" ht="15" customHeight="1" x14ac:dyDescent="0.25">
      <c r="A73" s="39" t="s">
        <v>95</v>
      </c>
      <c r="B73" s="36" t="s">
        <v>5</v>
      </c>
      <c r="C73" s="54">
        <v>8</v>
      </c>
      <c r="D73" s="95">
        <v>43074</v>
      </c>
      <c r="E73" s="61">
        <v>0</v>
      </c>
      <c r="F73" s="76">
        <f>C73-E73</f>
        <v>8</v>
      </c>
      <c r="G73" s="59">
        <v>62.71</v>
      </c>
      <c r="H73" s="60">
        <f t="shared" si="10"/>
        <v>501.68</v>
      </c>
      <c r="I73" s="58"/>
      <c r="J73" s="44"/>
      <c r="K73" s="44"/>
    </row>
    <row r="74" spans="1:73" s="38" customFormat="1" ht="15" customHeight="1" x14ac:dyDescent="0.25">
      <c r="A74" s="47" t="s">
        <v>102</v>
      </c>
      <c r="B74" s="36" t="s">
        <v>5</v>
      </c>
      <c r="C74" s="54">
        <v>2000</v>
      </c>
      <c r="D74" s="95">
        <v>43074</v>
      </c>
      <c r="E74" s="61">
        <v>512</v>
      </c>
      <c r="F74" s="76">
        <f>C74-E74</f>
        <v>1488</v>
      </c>
      <c r="G74" s="59">
        <v>14</v>
      </c>
      <c r="H74" s="60">
        <f t="shared" si="5"/>
        <v>20832</v>
      </c>
      <c r="I74" s="58"/>
      <c r="J74" s="44"/>
      <c r="K74" s="44"/>
    </row>
    <row r="75" spans="1:73" s="50" customFormat="1" ht="15" customHeight="1" x14ac:dyDescent="0.25">
      <c r="A75" s="47" t="s">
        <v>101</v>
      </c>
      <c r="B75" s="36" t="s">
        <v>5</v>
      </c>
      <c r="C75" s="54">
        <v>10</v>
      </c>
      <c r="D75" s="95">
        <v>43074</v>
      </c>
      <c r="E75" s="61">
        <v>8</v>
      </c>
      <c r="F75" s="76">
        <f>C75-E75</f>
        <v>2</v>
      </c>
      <c r="G75" s="59">
        <v>4576.2700000000004</v>
      </c>
      <c r="H75" s="60">
        <f t="shared" si="5"/>
        <v>9152.5400000000009</v>
      </c>
      <c r="I75" s="58"/>
      <c r="J75" s="48"/>
      <c r="K75" s="48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</row>
    <row r="76" spans="1:73" s="38" customFormat="1" ht="15" customHeight="1" x14ac:dyDescent="0.25">
      <c r="A76" s="47" t="s">
        <v>49</v>
      </c>
      <c r="B76" s="36" t="s">
        <v>5</v>
      </c>
      <c r="C76" s="54">
        <v>160</v>
      </c>
      <c r="D76" s="95">
        <v>43074</v>
      </c>
      <c r="E76" s="61">
        <v>87</v>
      </c>
      <c r="F76" s="76">
        <f>C76-E76</f>
        <v>73</v>
      </c>
      <c r="G76" s="59">
        <v>2280</v>
      </c>
      <c r="H76" s="60">
        <f t="shared" si="5"/>
        <v>166440</v>
      </c>
      <c r="I76" s="58"/>
      <c r="J76" s="48"/>
      <c r="K76" s="48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</row>
    <row r="77" spans="1:73" s="50" customFormat="1" ht="15" customHeight="1" x14ac:dyDescent="0.25">
      <c r="A77" s="47" t="s">
        <v>50</v>
      </c>
      <c r="B77" s="36" t="s">
        <v>5</v>
      </c>
      <c r="C77" s="54">
        <v>160</v>
      </c>
      <c r="D77" s="95">
        <v>43074</v>
      </c>
      <c r="E77" s="61">
        <v>158</v>
      </c>
      <c r="F77" s="76">
        <f>C77-E77</f>
        <v>2</v>
      </c>
      <c r="G77" s="59">
        <v>2169.2199999999998</v>
      </c>
      <c r="H77" s="60">
        <f t="shared" ref="H77" si="11">F77*G77</f>
        <v>4338.4399999999996</v>
      </c>
      <c r="I77" s="58"/>
      <c r="J77" s="48"/>
      <c r="K77" s="48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</row>
    <row r="78" spans="1:73" s="50" customFormat="1" ht="15" customHeight="1" x14ac:dyDescent="0.25">
      <c r="A78" s="47" t="s">
        <v>51</v>
      </c>
      <c r="B78" s="36" t="s">
        <v>5</v>
      </c>
      <c r="C78" s="54">
        <v>10</v>
      </c>
      <c r="D78" s="95">
        <v>43074</v>
      </c>
      <c r="E78" s="61">
        <v>0</v>
      </c>
      <c r="F78" s="76">
        <f>C78-E78</f>
        <v>10</v>
      </c>
      <c r="G78" s="59">
        <v>2490</v>
      </c>
      <c r="H78" s="60">
        <f t="shared" si="5"/>
        <v>24900</v>
      </c>
      <c r="I78" s="58"/>
      <c r="J78" s="48"/>
      <c r="K78" s="48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</row>
    <row r="79" spans="1:73" s="50" customFormat="1" ht="15" customHeight="1" x14ac:dyDescent="0.25">
      <c r="A79" s="47" t="s">
        <v>52</v>
      </c>
      <c r="B79" s="36" t="s">
        <v>5</v>
      </c>
      <c r="C79" s="54">
        <v>40</v>
      </c>
      <c r="D79" s="95">
        <v>43074</v>
      </c>
      <c r="E79" s="61">
        <v>1</v>
      </c>
      <c r="F79" s="76">
        <f>C79-E79</f>
        <v>39</v>
      </c>
      <c r="G79" s="59">
        <v>3559.21</v>
      </c>
      <c r="H79" s="60">
        <f t="shared" si="5"/>
        <v>138809.19</v>
      </c>
      <c r="I79" s="58"/>
      <c r="J79" s="48"/>
      <c r="K79" s="48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</row>
    <row r="80" spans="1:73" s="50" customFormat="1" ht="15" customHeight="1" x14ac:dyDescent="0.25">
      <c r="A80" s="47" t="s">
        <v>53</v>
      </c>
      <c r="B80" s="36" t="s">
        <v>5</v>
      </c>
      <c r="C80" s="54">
        <v>10</v>
      </c>
      <c r="D80" s="95">
        <v>43074</v>
      </c>
      <c r="E80" s="61">
        <v>8</v>
      </c>
      <c r="F80" s="76">
        <f>C80-E80</f>
        <v>2</v>
      </c>
      <c r="G80" s="59">
        <v>4576.57</v>
      </c>
      <c r="H80" s="60">
        <f t="shared" si="5"/>
        <v>9153.14</v>
      </c>
      <c r="I80" s="58"/>
      <c r="J80" s="48"/>
      <c r="K80" s="4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</row>
    <row r="81" spans="1:73" s="50" customFormat="1" ht="15" customHeight="1" x14ac:dyDescent="0.25">
      <c r="A81" s="47" t="s">
        <v>54</v>
      </c>
      <c r="B81" s="36" t="s">
        <v>5</v>
      </c>
      <c r="C81" s="54">
        <v>10</v>
      </c>
      <c r="D81" s="95">
        <v>43074</v>
      </c>
      <c r="E81" s="61">
        <v>9</v>
      </c>
      <c r="F81" s="76">
        <f>C81-E81</f>
        <v>1</v>
      </c>
      <c r="G81" s="59">
        <v>4576.57</v>
      </c>
      <c r="H81" s="60">
        <f t="shared" si="5"/>
        <v>4576.57</v>
      </c>
      <c r="I81" s="58"/>
      <c r="J81" s="48"/>
      <c r="K81" s="48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</row>
    <row r="82" spans="1:73" s="50" customFormat="1" ht="15" customHeight="1" x14ac:dyDescent="0.25">
      <c r="A82" s="47" t="s">
        <v>100</v>
      </c>
      <c r="B82" s="36" t="s">
        <v>5</v>
      </c>
      <c r="C82" s="54">
        <v>10</v>
      </c>
      <c r="D82" s="95">
        <v>43074</v>
      </c>
      <c r="E82" s="61">
        <v>8</v>
      </c>
      <c r="F82" s="76">
        <f>C82-E82</f>
        <v>2</v>
      </c>
      <c r="G82" s="59">
        <v>4576.57</v>
      </c>
      <c r="H82" s="60">
        <f t="shared" si="5"/>
        <v>9153.14</v>
      </c>
      <c r="I82" s="58"/>
      <c r="J82" s="48"/>
      <c r="K82" s="48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</row>
    <row r="83" spans="1:73" s="38" customFormat="1" ht="15" customHeight="1" x14ac:dyDescent="0.25">
      <c r="A83" s="47" t="s">
        <v>48</v>
      </c>
      <c r="B83" s="36" t="s">
        <v>5</v>
      </c>
      <c r="C83" s="54">
        <v>239</v>
      </c>
      <c r="D83" s="95">
        <v>43074</v>
      </c>
      <c r="E83" s="61">
        <v>201</v>
      </c>
      <c r="F83" s="76">
        <f>C83-E83</f>
        <v>38</v>
      </c>
      <c r="G83" s="59">
        <v>2990</v>
      </c>
      <c r="H83" s="60">
        <f t="shared" si="5"/>
        <v>113620</v>
      </c>
      <c r="I83" s="58"/>
      <c r="J83" s="48"/>
      <c r="K83" s="48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</row>
    <row r="84" spans="1:73" s="38" customFormat="1" ht="15" customHeight="1" x14ac:dyDescent="0.25">
      <c r="A84" s="43" t="s">
        <v>85</v>
      </c>
      <c r="B84" s="40" t="s">
        <v>5</v>
      </c>
      <c r="C84" s="54">
        <v>35</v>
      </c>
      <c r="D84" s="95">
        <v>43074</v>
      </c>
      <c r="E84" s="61">
        <v>28</v>
      </c>
      <c r="F84" s="76">
        <f>C84-E84</f>
        <v>7</v>
      </c>
      <c r="G84" s="59">
        <v>2740</v>
      </c>
      <c r="H84" s="60">
        <f t="shared" si="5"/>
        <v>19180</v>
      </c>
      <c r="I84" s="58"/>
      <c r="J84" s="44"/>
      <c r="K84" s="44"/>
    </row>
    <row r="85" spans="1:73" s="38" customFormat="1" ht="15" customHeight="1" x14ac:dyDescent="0.25">
      <c r="A85" s="43" t="s">
        <v>86</v>
      </c>
      <c r="B85" s="40" t="s">
        <v>5</v>
      </c>
      <c r="C85" s="54">
        <v>35</v>
      </c>
      <c r="D85" s="95">
        <v>43074</v>
      </c>
      <c r="E85" s="61">
        <v>16</v>
      </c>
      <c r="F85" s="76">
        <f>C85-E85</f>
        <v>19</v>
      </c>
      <c r="G85" s="59">
        <v>3276</v>
      </c>
      <c r="H85" s="60">
        <f t="shared" si="5"/>
        <v>62244</v>
      </c>
      <c r="I85" s="58"/>
      <c r="J85" s="44"/>
      <c r="K85" s="44"/>
    </row>
    <row r="86" spans="1:73" s="38" customFormat="1" ht="15" customHeight="1" x14ac:dyDescent="0.25">
      <c r="A86" s="43" t="s">
        <v>87</v>
      </c>
      <c r="B86" s="40" t="s">
        <v>5</v>
      </c>
      <c r="C86" s="54">
        <v>35</v>
      </c>
      <c r="D86" s="95">
        <v>43074</v>
      </c>
      <c r="E86" s="61">
        <v>16</v>
      </c>
      <c r="F86" s="76">
        <f>C86-E86</f>
        <v>19</v>
      </c>
      <c r="G86" s="59">
        <v>3276</v>
      </c>
      <c r="H86" s="60">
        <f t="shared" si="5"/>
        <v>62244</v>
      </c>
      <c r="I86" s="58"/>
      <c r="J86" s="44"/>
      <c r="K86" s="44"/>
    </row>
    <row r="87" spans="1:73" s="38" customFormat="1" ht="15" customHeight="1" x14ac:dyDescent="0.25">
      <c r="A87" s="43" t="s">
        <v>88</v>
      </c>
      <c r="B87" s="40" t="s">
        <v>5</v>
      </c>
      <c r="C87" s="54">
        <v>35</v>
      </c>
      <c r="D87" s="95">
        <v>43074</v>
      </c>
      <c r="E87" s="61">
        <v>16</v>
      </c>
      <c r="F87" s="76">
        <f>C87-E87</f>
        <v>19</v>
      </c>
      <c r="G87" s="59">
        <v>3276</v>
      </c>
      <c r="H87" s="60">
        <f t="shared" si="5"/>
        <v>62244</v>
      </c>
      <c r="I87" s="58"/>
      <c r="J87" s="44"/>
      <c r="K87" s="44"/>
    </row>
    <row r="88" spans="1:73" s="38" customFormat="1" ht="15" customHeight="1" x14ac:dyDescent="0.25">
      <c r="A88" s="39" t="s">
        <v>25</v>
      </c>
      <c r="B88" s="40" t="s">
        <v>5</v>
      </c>
      <c r="C88" s="54">
        <v>200</v>
      </c>
      <c r="D88" s="95">
        <v>43074</v>
      </c>
      <c r="E88" s="61">
        <v>118</v>
      </c>
      <c r="F88" s="76">
        <f>C88-E88</f>
        <v>82</v>
      </c>
      <c r="G88" s="59">
        <v>152.46</v>
      </c>
      <c r="H88" s="60">
        <f t="shared" si="5"/>
        <v>12501.720000000001</v>
      </c>
      <c r="I88" s="58"/>
      <c r="J88" s="44"/>
      <c r="K88" s="44"/>
    </row>
    <row r="89" spans="1:73" s="38" customFormat="1" ht="15" customHeight="1" x14ac:dyDescent="0.25">
      <c r="A89" s="43" t="s">
        <v>83</v>
      </c>
      <c r="B89" s="40" t="s">
        <v>5</v>
      </c>
      <c r="C89" s="54">
        <v>60</v>
      </c>
      <c r="D89" s="95">
        <v>43074</v>
      </c>
      <c r="E89" s="61">
        <v>5</v>
      </c>
      <c r="F89" s="76">
        <f>C89-E89</f>
        <v>55</v>
      </c>
      <c r="G89" s="59">
        <v>3500</v>
      </c>
      <c r="H89" s="60">
        <f t="shared" si="5"/>
        <v>192500</v>
      </c>
      <c r="I89" s="58"/>
      <c r="J89" s="44"/>
      <c r="K89" s="44"/>
    </row>
    <row r="90" spans="1:73" s="38" customFormat="1" ht="15" customHeight="1" x14ac:dyDescent="0.25">
      <c r="A90" s="43" t="s">
        <v>56</v>
      </c>
      <c r="B90" s="40" t="s">
        <v>5</v>
      </c>
      <c r="C90" s="54">
        <v>500</v>
      </c>
      <c r="D90" s="95">
        <v>43074</v>
      </c>
      <c r="E90" s="61">
        <v>460</v>
      </c>
      <c r="F90" s="76">
        <f>C90-E90</f>
        <v>40</v>
      </c>
      <c r="G90" s="59">
        <v>26.5</v>
      </c>
      <c r="H90" s="60">
        <f t="shared" ref="H90" si="12">F90*G90</f>
        <v>1060</v>
      </c>
      <c r="I90" s="58"/>
      <c r="J90" s="44"/>
      <c r="K90" s="44"/>
    </row>
    <row r="91" spans="1:73" s="38" customFormat="1" ht="15" customHeight="1" x14ac:dyDescent="0.25">
      <c r="A91" s="43" t="s">
        <v>58</v>
      </c>
      <c r="B91" s="40" t="s">
        <v>5</v>
      </c>
      <c r="C91" s="54">
        <v>500</v>
      </c>
      <c r="D91" s="95">
        <v>43074</v>
      </c>
      <c r="E91" s="61">
        <v>212</v>
      </c>
      <c r="F91" s="76">
        <f>C91-E91</f>
        <v>288</v>
      </c>
      <c r="G91" s="59">
        <v>26.5</v>
      </c>
      <c r="H91" s="60">
        <f t="shared" si="5"/>
        <v>7632</v>
      </c>
      <c r="I91" s="58"/>
      <c r="J91" s="44"/>
      <c r="K91" s="44"/>
    </row>
    <row r="92" spans="1:73" s="38" customFormat="1" ht="15" customHeight="1" x14ac:dyDescent="0.25">
      <c r="A92" s="43" t="s">
        <v>57</v>
      </c>
      <c r="B92" s="40" t="s">
        <v>5</v>
      </c>
      <c r="C92" s="54">
        <v>500</v>
      </c>
      <c r="D92" s="95">
        <v>43074</v>
      </c>
      <c r="E92" s="61">
        <v>333</v>
      </c>
      <c r="F92" s="76">
        <f>C92-E92</f>
        <v>167</v>
      </c>
      <c r="G92" s="59">
        <v>25.5</v>
      </c>
      <c r="H92" s="60">
        <f t="shared" si="5"/>
        <v>4258.5</v>
      </c>
      <c r="I92" s="58"/>
      <c r="J92" s="44"/>
      <c r="K92" s="44"/>
    </row>
    <row r="93" spans="1:73" s="38" customFormat="1" ht="15" customHeight="1" x14ac:dyDescent="0.25">
      <c r="A93" s="39" t="s">
        <v>55</v>
      </c>
      <c r="B93" s="40" t="s">
        <v>5</v>
      </c>
      <c r="C93" s="54">
        <v>3000</v>
      </c>
      <c r="D93" s="95">
        <v>43074</v>
      </c>
      <c r="E93" s="61">
        <v>192</v>
      </c>
      <c r="F93" s="76">
        <f>C93-E93</f>
        <v>2808</v>
      </c>
      <c r="G93" s="59">
        <v>5.41</v>
      </c>
      <c r="H93" s="60">
        <f t="shared" si="5"/>
        <v>15191.28</v>
      </c>
      <c r="I93" s="65"/>
      <c r="J93" s="44"/>
      <c r="K93" s="44"/>
    </row>
    <row r="94" spans="1:73" s="38" customFormat="1" ht="15" customHeight="1" x14ac:dyDescent="0.25">
      <c r="A94" s="41" t="s">
        <v>38</v>
      </c>
      <c r="B94" s="40"/>
      <c r="C94" s="62">
        <f>SUM(C69:C93)</f>
        <v>8685</v>
      </c>
      <c r="D94" s="63"/>
      <c r="E94" s="81">
        <f>SUM(E70:E93)</f>
        <v>3170</v>
      </c>
      <c r="F94" s="80">
        <f>SUM(F69:F93)</f>
        <v>5507</v>
      </c>
      <c r="G94" s="64">
        <f>SUM(G69:G93)</f>
        <v>48359.310000000005</v>
      </c>
      <c r="H94" s="79">
        <f>SUM(H69:H93)</f>
        <v>954027.3600000001</v>
      </c>
      <c r="I94" s="58"/>
      <c r="J94" s="51"/>
      <c r="K94" s="44"/>
    </row>
    <row r="95" spans="1:73" s="38" customFormat="1" ht="15" customHeight="1" x14ac:dyDescent="0.25">
      <c r="A95" s="41" t="s">
        <v>26</v>
      </c>
      <c r="B95" s="40"/>
      <c r="C95" s="54"/>
      <c r="D95" s="61"/>
      <c r="E95" s="61"/>
      <c r="F95" s="76"/>
      <c r="G95" s="59"/>
      <c r="H95" s="60"/>
      <c r="I95" s="58"/>
      <c r="J95" s="44"/>
      <c r="K95" s="44"/>
    </row>
    <row r="96" spans="1:73" s="38" customFormat="1" ht="15" customHeight="1" x14ac:dyDescent="0.25">
      <c r="A96" s="39" t="s">
        <v>29</v>
      </c>
      <c r="B96" s="40" t="s">
        <v>5</v>
      </c>
      <c r="C96" s="54">
        <v>50</v>
      </c>
      <c r="D96" s="95">
        <v>43074</v>
      </c>
      <c r="E96" s="61">
        <v>38</v>
      </c>
      <c r="F96" s="76">
        <f>C96-E96</f>
        <v>12</v>
      </c>
      <c r="G96" s="59">
        <v>100</v>
      </c>
      <c r="H96" s="60">
        <f t="shared" si="5"/>
        <v>1200</v>
      </c>
      <c r="I96" s="58"/>
      <c r="J96" s="44"/>
      <c r="K96" s="44"/>
    </row>
    <row r="97" spans="1:11" s="38" customFormat="1" ht="15" customHeight="1" x14ac:dyDescent="0.25">
      <c r="A97" s="39" t="s">
        <v>28</v>
      </c>
      <c r="B97" s="40" t="s">
        <v>5</v>
      </c>
      <c r="C97" s="54">
        <v>50</v>
      </c>
      <c r="D97" s="95">
        <v>43074</v>
      </c>
      <c r="E97" s="61">
        <v>35</v>
      </c>
      <c r="F97" s="76">
        <f>C97-E97</f>
        <v>15</v>
      </c>
      <c r="G97" s="59">
        <v>160</v>
      </c>
      <c r="H97" s="60">
        <f t="shared" si="5"/>
        <v>2400</v>
      </c>
      <c r="I97" s="58"/>
      <c r="J97" s="44"/>
      <c r="K97" s="44"/>
    </row>
    <row r="98" spans="1:11" s="38" customFormat="1" ht="15" customHeight="1" x14ac:dyDescent="0.25">
      <c r="A98" s="39" t="s">
        <v>27</v>
      </c>
      <c r="B98" s="40" t="s">
        <v>5</v>
      </c>
      <c r="C98" s="54">
        <v>50</v>
      </c>
      <c r="D98" s="95">
        <v>43074</v>
      </c>
      <c r="E98" s="61">
        <v>16</v>
      </c>
      <c r="F98" s="76">
        <f>C98-E98</f>
        <v>34</v>
      </c>
      <c r="G98" s="59">
        <v>220</v>
      </c>
      <c r="H98" s="60">
        <f t="shared" ref="H98" si="13">F98*G98</f>
        <v>7480</v>
      </c>
      <c r="I98" s="58"/>
      <c r="J98" s="44"/>
      <c r="K98" s="44"/>
    </row>
    <row r="99" spans="1:11" s="38" customFormat="1" ht="15" customHeight="1" x14ac:dyDescent="0.25">
      <c r="A99" s="41" t="s">
        <v>38</v>
      </c>
      <c r="B99" s="40"/>
      <c r="C99" s="62">
        <f t="shared" ref="C99:H99" si="14">SUM(C96:C98)</f>
        <v>150</v>
      </c>
      <c r="D99" s="63"/>
      <c r="E99" s="68">
        <f t="shared" si="14"/>
        <v>89</v>
      </c>
      <c r="F99" s="80">
        <f t="shared" si="14"/>
        <v>61</v>
      </c>
      <c r="G99" s="64">
        <f t="shared" si="14"/>
        <v>480</v>
      </c>
      <c r="H99" s="79">
        <f t="shared" si="14"/>
        <v>11080</v>
      </c>
      <c r="I99" s="58"/>
      <c r="J99" s="51"/>
      <c r="K99" s="44"/>
    </row>
    <row r="100" spans="1:11" s="38" customFormat="1" ht="15" customHeight="1" x14ac:dyDescent="0.25">
      <c r="A100" s="41" t="s">
        <v>30</v>
      </c>
      <c r="B100" s="40"/>
      <c r="C100" s="54"/>
      <c r="D100" s="61"/>
      <c r="E100" s="61"/>
      <c r="F100" s="76">
        <f>C100-E100</f>
        <v>0</v>
      </c>
      <c r="G100" s="59"/>
      <c r="H100" s="60"/>
      <c r="I100" s="58"/>
      <c r="J100" s="44"/>
      <c r="K100" s="44"/>
    </row>
    <row r="101" spans="1:11" s="38" customFormat="1" ht="15" customHeight="1" x14ac:dyDescent="0.25">
      <c r="A101" s="39" t="s">
        <v>96</v>
      </c>
      <c r="B101" s="40" t="s">
        <v>5</v>
      </c>
      <c r="C101" s="54">
        <v>16</v>
      </c>
      <c r="D101" s="95">
        <v>43087</v>
      </c>
      <c r="E101" s="61">
        <v>0</v>
      </c>
      <c r="F101" s="76">
        <f>C101-E101</f>
        <v>16</v>
      </c>
      <c r="G101" s="59">
        <v>2600</v>
      </c>
      <c r="H101" s="60">
        <f t="shared" ref="H101" si="15">F101*G101</f>
        <v>41600</v>
      </c>
      <c r="I101" s="58"/>
      <c r="J101" s="44"/>
      <c r="K101" s="44"/>
    </row>
    <row r="102" spans="1:11" s="38" customFormat="1" ht="15" customHeight="1" x14ac:dyDescent="0.25">
      <c r="A102" s="41" t="s">
        <v>38</v>
      </c>
      <c r="B102" s="40"/>
      <c r="C102" s="62">
        <f>SUM(C101)</f>
        <v>16</v>
      </c>
      <c r="D102" s="63"/>
      <c r="E102" s="68">
        <f>SUM(E101)</f>
        <v>0</v>
      </c>
      <c r="F102" s="80">
        <f>C102-E102</f>
        <v>16</v>
      </c>
      <c r="G102" s="64">
        <f>SUM(G101)</f>
        <v>2600</v>
      </c>
      <c r="H102" s="79">
        <f>SUM(H96:H101)</f>
        <v>63760</v>
      </c>
      <c r="I102" s="58"/>
      <c r="J102" s="51"/>
      <c r="K102" s="44"/>
    </row>
    <row r="103" spans="1:11" s="38" customFormat="1" ht="15" customHeight="1" x14ac:dyDescent="0.25">
      <c r="A103" s="41" t="s">
        <v>31</v>
      </c>
      <c r="B103" s="40"/>
      <c r="C103" s="54"/>
      <c r="D103" s="61"/>
      <c r="E103" s="61"/>
      <c r="F103" s="76">
        <f>C103-E103</f>
        <v>0</v>
      </c>
      <c r="G103" s="69"/>
      <c r="H103" s="60"/>
      <c r="I103" s="65"/>
      <c r="J103" s="44"/>
      <c r="K103" s="44"/>
    </row>
    <row r="104" spans="1:11" s="38" customFormat="1" ht="15" customHeight="1" x14ac:dyDescent="0.25">
      <c r="A104" s="41" t="s">
        <v>38</v>
      </c>
      <c r="B104" s="40"/>
      <c r="C104" s="62"/>
      <c r="D104" s="63"/>
      <c r="E104" s="68"/>
      <c r="F104" s="76">
        <f>C104-E104</f>
        <v>0</v>
      </c>
      <c r="G104" s="64"/>
      <c r="H104" s="60"/>
      <c r="I104" s="58"/>
      <c r="J104" s="51"/>
      <c r="K104" s="44"/>
    </row>
    <row r="105" spans="1:11" s="38" customFormat="1" ht="15" customHeight="1" thickBot="1" x14ac:dyDescent="0.3">
      <c r="A105" s="52" t="s">
        <v>39</v>
      </c>
      <c r="B105" s="53"/>
      <c r="C105" s="84">
        <f>C15+C28+C39+C44+C47+C51+C55+C67+C94+C99+C102</f>
        <v>47841</v>
      </c>
      <c r="D105" s="82"/>
      <c r="E105" s="82">
        <f>E15+E28+E39+E44+E47+E51+E55+E67+E94+E99+E102</f>
        <v>12902</v>
      </c>
      <c r="F105" s="77">
        <f>F15+F28+F39+F51+F55+F67+F94+F99+F102</f>
        <v>34923</v>
      </c>
      <c r="G105" s="70">
        <f>G15+G28+G39+G44+G47+G51++G55+G67+G94+G99+G102</f>
        <v>67503.28</v>
      </c>
      <c r="H105" s="78">
        <f>H15+H28+H39+H44+H47+H51+H55+H67+H94+H99+H102</f>
        <v>1564306.02</v>
      </c>
      <c r="I105" s="65"/>
      <c r="J105" s="44"/>
      <c r="K105" s="44"/>
    </row>
    <row r="106" spans="1:11" ht="15" customHeight="1" x14ac:dyDescent="0.25">
      <c r="A106" s="8"/>
      <c r="B106" s="9"/>
      <c r="C106" s="71"/>
      <c r="D106" s="71"/>
      <c r="E106" s="71"/>
      <c r="F106" s="72"/>
      <c r="G106" s="73"/>
      <c r="H106" s="74"/>
      <c r="I106" s="75"/>
      <c r="J106" s="10"/>
      <c r="K106" s="10"/>
    </row>
    <row r="107" spans="1:11" x14ac:dyDescent="0.25">
      <c r="A107" s="91"/>
      <c r="B107" s="91"/>
      <c r="C107" s="91"/>
      <c r="D107" s="91"/>
      <c r="E107" s="91"/>
      <c r="F107" s="91"/>
      <c r="G107" s="91"/>
      <c r="H107" s="91"/>
      <c r="I107" s="10"/>
      <c r="J107" s="10"/>
      <c r="K107" s="10"/>
    </row>
    <row r="108" spans="1:11" x14ac:dyDescent="0.25">
      <c r="A108" s="11"/>
      <c r="B108" s="11"/>
      <c r="C108" s="28"/>
      <c r="D108" s="85"/>
      <c r="E108" s="18"/>
      <c r="F108" s="11"/>
      <c r="G108" s="24"/>
      <c r="H108" s="20"/>
      <c r="I108" s="10"/>
      <c r="J108" s="10"/>
      <c r="K108" s="10"/>
    </row>
    <row r="109" spans="1:11" x14ac:dyDescent="0.25">
      <c r="A109" s="12"/>
      <c r="B109" s="9"/>
      <c r="C109" s="27"/>
      <c r="D109" s="86"/>
      <c r="E109" s="17"/>
      <c r="F109" s="9"/>
      <c r="G109" s="25"/>
      <c r="H109" s="21"/>
      <c r="I109" s="10"/>
      <c r="J109" s="10"/>
      <c r="K109" s="10"/>
    </row>
    <row r="110" spans="1:11" x14ac:dyDescent="0.25">
      <c r="A110" s="13" t="s">
        <v>32</v>
      </c>
      <c r="B110" s="92" t="s">
        <v>76</v>
      </c>
      <c r="C110" s="92"/>
      <c r="D110" s="92"/>
      <c r="E110" s="92"/>
      <c r="F110" s="92"/>
      <c r="G110" s="92"/>
      <c r="H110" s="92"/>
      <c r="I110" s="13"/>
      <c r="J110" s="10"/>
      <c r="K110" s="10"/>
    </row>
    <row r="111" spans="1:11" x14ac:dyDescent="0.25">
      <c r="A111" s="16" t="s">
        <v>66</v>
      </c>
      <c r="B111" s="88" t="s">
        <v>33</v>
      </c>
      <c r="C111" s="88"/>
      <c r="D111" s="88"/>
      <c r="E111" s="88"/>
      <c r="F111" s="88"/>
      <c r="G111" s="88"/>
      <c r="H111" s="88"/>
      <c r="I111" s="14"/>
      <c r="J111" s="10"/>
      <c r="K111" s="10"/>
    </row>
    <row r="112" spans="1:11" x14ac:dyDescent="0.25">
      <c r="A112" s="9" t="s">
        <v>34</v>
      </c>
      <c r="B112" s="88" t="s">
        <v>35</v>
      </c>
      <c r="C112" s="88"/>
      <c r="D112" s="88"/>
      <c r="E112" s="88"/>
      <c r="F112" s="88"/>
      <c r="G112" s="88"/>
      <c r="H112" s="88"/>
      <c r="I112" s="14"/>
      <c r="J112" s="10"/>
      <c r="K112" s="10"/>
    </row>
    <row r="113" spans="1:11" x14ac:dyDescent="0.25">
      <c r="A113" s="12"/>
      <c r="B113" s="9"/>
      <c r="C113" s="27"/>
      <c r="D113" s="86"/>
      <c r="E113" s="17"/>
      <c r="F113" s="9"/>
      <c r="G113" s="25"/>
      <c r="H113" s="21"/>
      <c r="I113" s="10"/>
      <c r="J113" s="10"/>
      <c r="K113" s="10"/>
    </row>
    <row r="114" spans="1:11" x14ac:dyDescent="0.25">
      <c r="A114" s="12"/>
      <c r="B114" s="9"/>
      <c r="C114" s="27"/>
      <c r="D114" s="86"/>
      <c r="E114" s="17"/>
      <c r="F114" s="9"/>
      <c r="G114" s="25"/>
      <c r="H114" s="21"/>
      <c r="I114" s="10"/>
      <c r="J114" s="10"/>
      <c r="K114" s="10"/>
    </row>
    <row r="115" spans="1:11" x14ac:dyDescent="0.25">
      <c r="A115" s="33" t="s">
        <v>36</v>
      </c>
      <c r="B115" s="33"/>
      <c r="C115" s="33"/>
      <c r="D115" s="33"/>
      <c r="E115" s="33"/>
      <c r="F115" s="33"/>
      <c r="G115" s="33"/>
      <c r="H115" s="33"/>
      <c r="I115" s="9"/>
      <c r="J115" s="10"/>
      <c r="K115" s="10"/>
    </row>
    <row r="116" spans="1:11" x14ac:dyDescent="0.25">
      <c r="A116" s="32" t="s">
        <v>67</v>
      </c>
      <c r="B116" s="32"/>
      <c r="C116" s="32"/>
      <c r="D116" s="32"/>
      <c r="E116" s="32"/>
      <c r="F116" s="32"/>
      <c r="G116" s="32"/>
      <c r="H116" s="32"/>
      <c r="I116" s="9"/>
      <c r="J116" s="10"/>
      <c r="K116" s="10"/>
    </row>
    <row r="117" spans="1:11" x14ac:dyDescent="0.25">
      <c r="A117" s="89" t="s">
        <v>37</v>
      </c>
      <c r="B117" s="89"/>
      <c r="C117" s="89"/>
      <c r="D117" s="89"/>
      <c r="E117" s="89"/>
      <c r="F117" s="89"/>
      <c r="G117" s="89"/>
      <c r="H117" s="89"/>
      <c r="I117" s="15"/>
      <c r="J117" s="10"/>
      <c r="K117" s="10"/>
    </row>
    <row r="123" spans="1:11" x14ac:dyDescent="0.25">
      <c r="A123" t="s">
        <v>77</v>
      </c>
    </row>
  </sheetData>
  <autoFilter ref="A11:K105"/>
  <mergeCells count="12">
    <mergeCell ref="B112:H112"/>
    <mergeCell ref="A117:H117"/>
    <mergeCell ref="I10:K10"/>
    <mergeCell ref="A107:H107"/>
    <mergeCell ref="B110:H110"/>
    <mergeCell ref="B111:H111"/>
    <mergeCell ref="A9:H9"/>
    <mergeCell ref="A4:H4"/>
    <mergeCell ref="A5:H5"/>
    <mergeCell ref="A6:H6"/>
    <mergeCell ref="A7:H7"/>
    <mergeCell ref="A8:H8"/>
  </mergeCells>
  <printOptions horizontalCentered="1"/>
  <pageMargins left="0.91" right="0.70866141732283472" top="0.74803149606299213" bottom="0.74803149606299213" header="0.31496062992125984" footer="0.31496062992125984"/>
  <pageSetup paperSize="9" scale="53" orientation="landscape" r:id="rId1"/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Bernis Meran</dc:creator>
  <cp:lastModifiedBy>Enc. OAI</cp:lastModifiedBy>
  <cp:lastPrinted>2017-12-27T13:38:47Z</cp:lastPrinted>
  <dcterms:created xsi:type="dcterms:W3CDTF">2016-07-15T15:56:17Z</dcterms:created>
  <dcterms:modified xsi:type="dcterms:W3CDTF">2018-01-10T13:40:15Z</dcterms:modified>
</cp:coreProperties>
</file>